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mc:AlternateContent xmlns:mc="http://schemas.openxmlformats.org/markup-compatibility/2006">
    <mc:Choice Requires="x15">
      <x15ac:absPath xmlns:x15ac="http://schemas.microsoft.com/office/spreadsheetml/2010/11/ac" url="C:\Users\Mark\Desktop\GoDaddySite\"/>
    </mc:Choice>
  </mc:AlternateContent>
  <bookViews>
    <workbookView xWindow="0" yWindow="0" windowWidth="15168" windowHeight="6846" tabRatio="732" activeTab="2"/>
  </bookViews>
  <sheets>
    <sheet name="ProjectData" sheetId="5" r:id="rId1"/>
    <sheet name="UX_Activities" sheetId="9" r:id="rId2"/>
    <sheet name="Estimates" sheetId="7" r:id="rId3"/>
  </sheets>
  <definedNames>
    <definedName name="_xlnm._FilterDatabase" localSheetId="0" hidden="1">ProjectData!$F$3:$K$15</definedName>
    <definedName name="_xlnm._FilterDatabase" localSheetId="1" hidden="1">UX_Activities!$C$3:$K$63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5" l="1"/>
  <c r="K4" i="5"/>
  <c r="G4" i="5"/>
  <c r="I4" i="5"/>
  <c r="J14" i="5"/>
  <c r="H14" i="5"/>
  <c r="F14" i="5"/>
  <c r="I14" i="5"/>
  <c r="G14" i="5"/>
  <c r="K14" i="5"/>
  <c r="J13" i="5"/>
  <c r="K13" i="5"/>
  <c r="I13" i="5"/>
  <c r="H13" i="5"/>
  <c r="G13" i="5"/>
  <c r="F13" i="5"/>
  <c r="F4" i="5"/>
  <c r="H4" i="5"/>
  <c r="F5" i="5"/>
  <c r="G5" i="5"/>
  <c r="H5" i="5"/>
  <c r="I5" i="5"/>
  <c r="J5" i="5"/>
  <c r="K5" i="5"/>
  <c r="F6" i="5"/>
  <c r="G6" i="5"/>
  <c r="H6" i="5"/>
  <c r="I6" i="5"/>
  <c r="J6" i="5"/>
  <c r="K6" i="5"/>
  <c r="F7" i="5"/>
  <c r="G7" i="5"/>
  <c r="H7" i="5"/>
  <c r="I7" i="5"/>
  <c r="J7" i="5"/>
  <c r="K7" i="5"/>
  <c r="F8" i="5"/>
  <c r="G8" i="5"/>
  <c r="H8" i="5"/>
  <c r="I8" i="5"/>
  <c r="J8" i="5"/>
  <c r="K8" i="5"/>
  <c r="F9" i="5"/>
  <c r="G9" i="5"/>
  <c r="H9" i="5"/>
  <c r="I9" i="5"/>
  <c r="J9" i="5"/>
  <c r="K9" i="5"/>
  <c r="F10" i="5"/>
  <c r="G10" i="5"/>
  <c r="H10" i="5"/>
  <c r="I10" i="5"/>
  <c r="J10" i="5"/>
  <c r="K10" i="5"/>
  <c r="F11" i="5"/>
  <c r="G11" i="5"/>
  <c r="H11" i="5"/>
  <c r="I11" i="5"/>
  <c r="J11" i="5"/>
  <c r="K11" i="5"/>
  <c r="F12" i="5"/>
  <c r="G12" i="5"/>
  <c r="H12" i="5"/>
  <c r="I12" i="5"/>
  <c r="J12" i="5"/>
  <c r="K12" i="5"/>
  <c r="K81" i="7" l="1"/>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K7" i="7"/>
  <c r="K6" i="7"/>
  <c r="K5" i="7"/>
  <c r="K4" i="7"/>
  <c r="J82" i="7"/>
  <c r="I82" i="7"/>
  <c r="H82" i="7"/>
  <c r="G82" i="7"/>
  <c r="K82" i="7" l="1"/>
</calcChain>
</file>

<file path=xl/sharedStrings.xml><?xml version="1.0" encoding="utf-8"?>
<sst xmlns="http://schemas.openxmlformats.org/spreadsheetml/2006/main" count="561" uniqueCount="213">
  <si>
    <t>User</t>
  </si>
  <si>
    <t>Function</t>
  </si>
  <si>
    <t>Source</t>
  </si>
  <si>
    <t>Complexity</t>
  </si>
  <si>
    <t>Pages</t>
  </si>
  <si>
    <t>Effort in person days</t>
  </si>
  <si>
    <t>Total</t>
  </si>
  <si>
    <t xml:space="preserve">UX </t>
  </si>
  <si>
    <t>UI_Dev</t>
  </si>
  <si>
    <t>Reviewer</t>
  </si>
  <si>
    <t>TOTALS</t>
  </si>
  <si>
    <t>Low</t>
  </si>
  <si>
    <t>#</t>
  </si>
  <si>
    <t>Project Type</t>
  </si>
  <si>
    <t>Project Scope</t>
  </si>
  <si>
    <t>Receivables Input</t>
  </si>
  <si>
    <t>Business Importance</t>
  </si>
  <si>
    <t>Client Expectations</t>
  </si>
  <si>
    <t>Time Constraint</t>
  </si>
  <si>
    <t>Business Goals</t>
  </si>
  <si>
    <t>Available Resources</t>
  </si>
  <si>
    <t>Mapping,  Notes  &amp; References</t>
  </si>
  <si>
    <t>Activity</t>
  </si>
  <si>
    <r>
      <rPr>
        <b/>
        <sz val="11"/>
        <color theme="1"/>
        <rFont val="Corbel"/>
        <family val="2"/>
      </rPr>
      <t>Plan</t>
    </r>
    <r>
      <rPr>
        <sz val="11"/>
        <color theme="1"/>
        <rFont val="Corbel"/>
        <family val="2"/>
      </rPr>
      <t xml:space="preserve"> </t>
    </r>
  </si>
  <si>
    <t>(Pre Project Kickoff)</t>
  </si>
  <si>
    <t>Request Inputs/Receivables</t>
  </si>
  <si>
    <t>existing system/app, user guides, previous UX studies, system architecture, business processes, data model, operational stats</t>
  </si>
  <si>
    <t>Problem Statement</t>
  </si>
  <si>
    <t>Initial problem per client.
"Napkin" Pitch: Concept Name, The big idea, Needs/Benefits, Execution and Business Case</t>
  </si>
  <si>
    <t>Define Goals &amp; Expectations</t>
  </si>
  <si>
    <t>Business Goals, UX Goals
KPIs, OKRs, Usability Benchmarking, Metrics, Measurements</t>
  </si>
  <si>
    <t xml:space="preserve">Explores current reality, and focuses on the current problem or challenge we’re trying to solve. It includes paying attention to what customers are struggling with, what frustrates them and what trade-offs they’d rather not have to be making.  What is includes Research, Identify Insights and Establish Design Criteria. Considers an idea’s potential for value creation. As part of this analysis, we need to assess our own organization’s capabilities and resources. </t>
  </si>
  <si>
    <t>Reveal opportunities and show how product might affect/complement users' behavior
Shadow someone to observe routines/interactions/context</t>
  </si>
  <si>
    <t>Get insight from their answers and their environment
Interview people in their natural environments</t>
  </si>
  <si>
    <t>Side-by-sides</t>
  </si>
  <si>
    <t xml:space="preserve"> (of client/customer) operational environment</t>
  </si>
  <si>
    <t>Understand people's mental models of a device/system and expectations/priorities about intended functions
On separate cards, name possible features, functions, or design attributes. Ask people to organize spatially</t>
  </si>
  <si>
    <t>Reveal unanticipated issues inherent in user's everyday routines/circumstances 
Catalog activities and contexts throughout a full day</t>
  </si>
  <si>
    <t>competitor analysis</t>
  </si>
  <si>
    <t>Includinhg still photo survey
Quickly get information from many people</t>
  </si>
  <si>
    <t>Insights and Design Criteria</t>
  </si>
  <si>
    <t>User satisfaction</t>
  </si>
  <si>
    <t>Including literature reviews</t>
  </si>
  <si>
    <t>Cultural, Physical, Artifacts, Communications</t>
  </si>
  <si>
    <t>Requirements / User Stories</t>
  </si>
  <si>
    <t>Typically in collaboration with Business Analyst (Product Manager)</t>
  </si>
  <si>
    <t>Context Scenario - probable cases of use per persona</t>
  </si>
  <si>
    <t>Content Analysis</t>
  </si>
  <si>
    <t>Personas and Points of View</t>
  </si>
  <si>
    <t>Including chracter profiles</t>
  </si>
  <si>
    <t>Expert Usability Review of existing system</t>
  </si>
  <si>
    <t>Heuristic Evaluation, standards, consistency</t>
  </si>
  <si>
    <t>Branding &amp; Style Guide</t>
  </si>
  <si>
    <t>Business Processes</t>
  </si>
  <si>
    <t>Where available. If required and unavailable, must be developed by design</t>
  </si>
  <si>
    <t>Technology &amp; Constraints</t>
  </si>
  <si>
    <t>Design Scenario</t>
  </si>
  <si>
    <t>Storyboarding</t>
  </si>
  <si>
    <t>Initial Concepts</t>
  </si>
  <si>
    <t>Desired end-state, business concepts</t>
  </si>
  <si>
    <t>participants help in creating design</t>
  </si>
  <si>
    <t>Test Assumptions</t>
  </si>
  <si>
    <t>Test Assumptions, evaluate assumptions, which concepts/ideas hit the "sweet spot"? What trade-offs are necessary and the value matches our resources, capabilities and deliver the offering</t>
  </si>
  <si>
    <t>we take what we’ve learned from the analytical thinking we did in stage three and build a low-fidelity prototype. We then solicit customer feedback, and use it to build a high-fidelity prototype. We can then take this semi-finished product to small groups of customers to see if they perceive sufficient value in it. At this stage, customer co-creation is a valuable way to reduce the risks of new product development, by enabling customers to help design it</t>
  </si>
  <si>
    <t>User Story (Use Case) Analysis</t>
  </si>
  <si>
    <t>frequent tasks analysis, operational stats, etc.</t>
  </si>
  <si>
    <t>Interaction Design</t>
  </si>
  <si>
    <t>ITERATIVE: Including Task Analysis</t>
  </si>
  <si>
    <t>Wireframes</t>
  </si>
  <si>
    <t>ITERATIVE</t>
  </si>
  <si>
    <t>Concepts for Visual Mood</t>
  </si>
  <si>
    <t>Mockups</t>
  </si>
  <si>
    <t>Content Management</t>
  </si>
  <si>
    <t>Design Reviews</t>
  </si>
  <si>
    <t>Collaborative Stakeholder Reviews</t>
  </si>
  <si>
    <t>Cognitive Walkthrough</t>
  </si>
  <si>
    <t>Think Aloud Protocol</t>
  </si>
  <si>
    <t xml:space="preserve">Refine Use Cases </t>
  </si>
  <si>
    <t>User Assistance</t>
  </si>
  <si>
    <t>UI driven (e.g,. Indicators…)</t>
  </si>
  <si>
    <t>User Testing</t>
  </si>
  <si>
    <t>A|B Testing</t>
  </si>
  <si>
    <t>User Acceptance Criteria</t>
  </si>
  <si>
    <t>Deliver</t>
  </si>
  <si>
    <t>Application Help Documentation</t>
  </si>
  <si>
    <t>ACT_001</t>
  </si>
  <si>
    <t>ACT_002</t>
  </si>
  <si>
    <t>ACT_003</t>
  </si>
  <si>
    <t>ACT_004</t>
  </si>
  <si>
    <t>ACT_005</t>
  </si>
  <si>
    <t>ACT_006</t>
  </si>
  <si>
    <t>ACT_007</t>
  </si>
  <si>
    <t>ACT_008</t>
  </si>
  <si>
    <t>ACT_009</t>
  </si>
  <si>
    <t>ACT_010</t>
  </si>
  <si>
    <t>ACT_011</t>
  </si>
  <si>
    <t>ACT_012</t>
  </si>
  <si>
    <t>ACT_013</t>
  </si>
  <si>
    <t>ACT_014</t>
  </si>
  <si>
    <t>ACT_015</t>
  </si>
  <si>
    <t>ACT_016</t>
  </si>
  <si>
    <t>ACT_017</t>
  </si>
  <si>
    <t>ACT_018</t>
  </si>
  <si>
    <t>ACT_019</t>
  </si>
  <si>
    <t>ACT_020</t>
  </si>
  <si>
    <t>ACT_021</t>
  </si>
  <si>
    <t>ACT_022</t>
  </si>
  <si>
    <t>ACT_023</t>
  </si>
  <si>
    <t>ACT_024</t>
  </si>
  <si>
    <t>ACT_025</t>
  </si>
  <si>
    <t>ACT_026</t>
  </si>
  <si>
    <t>ACT_027</t>
  </si>
  <si>
    <t>ACT_028</t>
  </si>
  <si>
    <t>ACT_029</t>
  </si>
  <si>
    <t>ACT_030</t>
  </si>
  <si>
    <t>ACT_031</t>
  </si>
  <si>
    <t>ACT_032</t>
  </si>
  <si>
    <t>ACT_033</t>
  </si>
  <si>
    <t>ACT_034</t>
  </si>
  <si>
    <t>ACT_035</t>
  </si>
  <si>
    <t>ACT_036</t>
  </si>
  <si>
    <t>ACT_037</t>
  </si>
  <si>
    <t>ACT_038</t>
  </si>
  <si>
    <t>ACT_039</t>
  </si>
  <si>
    <t>ACT_040</t>
  </si>
  <si>
    <t>ACT_041</t>
  </si>
  <si>
    <t>ACT_042</t>
  </si>
  <si>
    <t>ACT_043</t>
  </si>
  <si>
    <t>ACT_044</t>
  </si>
  <si>
    <t>ACT_045</t>
  </si>
  <si>
    <t>ACT_046</t>
  </si>
  <si>
    <t>ACT_047</t>
  </si>
  <si>
    <t>ACT_048</t>
  </si>
  <si>
    <t>ACT_049</t>
  </si>
  <si>
    <t>ACT_050</t>
  </si>
  <si>
    <t>ACT_051</t>
  </si>
  <si>
    <t>ACT_052</t>
  </si>
  <si>
    <t>ACT_053</t>
  </si>
  <si>
    <t xml:space="preserve">Measure the delta between existing and recommended and apply it to a) frequent tasks and b) KPIs  </t>
  </si>
  <si>
    <t>Effort/Estimates, R&amp;Rs, RFP Development</t>
  </si>
  <si>
    <t>Brainstorming</t>
  </si>
  <si>
    <t>Project  Budget</t>
  </si>
  <si>
    <t>Dev Complexity</t>
  </si>
  <si>
    <t xml:space="preserve">Presale Business Case - ROI </t>
  </si>
  <si>
    <t xml:space="preserve"> Journey Mapping  - Recommended Solution</t>
  </si>
  <si>
    <t>Journey mapping - Current Solution</t>
  </si>
  <si>
    <t>Scenarios of Use / Use Cases</t>
  </si>
  <si>
    <t>Participatory /Collaborative Design</t>
  </si>
  <si>
    <t xml:space="preserve">Low Fidelity Prototyping </t>
  </si>
  <si>
    <t>Paper prototype or sketch</t>
  </si>
  <si>
    <t>Medium Fidelity Prototype</t>
  </si>
  <si>
    <t>HTML with links , but not finished visual design and not connected on the back end</t>
  </si>
  <si>
    <t>Hi Fidelity visual design (static graphics)</t>
  </si>
  <si>
    <t>Collaborative Walkthroughs</t>
  </si>
  <si>
    <t>Default Values and States, Valid Values</t>
  </si>
  <si>
    <t xml:space="preserve"> Interaction Design Documentation</t>
  </si>
  <si>
    <t>Visual Design Documentation</t>
  </si>
  <si>
    <t>Performed on functioning site, prototype, wireframe
Also first click testing and identifies user frustrations with site during 1 on 1 sessions. User performs tasks on-site</t>
  </si>
  <si>
    <t>Testing alternate design solutions</t>
  </si>
  <si>
    <t>Standards (ISO, IEEE, W3C, Accesibility, etc.)</t>
  </si>
  <si>
    <r>
      <rPr>
        <sz val="10"/>
        <rFont val="Corbel"/>
        <family val="2"/>
      </rPr>
      <t>User/Customer Research</t>
    </r>
    <r>
      <rPr>
        <b/>
        <sz val="10"/>
        <rFont val="Corbel"/>
        <family val="2"/>
      </rPr>
      <t xml:space="preserve"> - Shadowing</t>
    </r>
  </si>
  <si>
    <r>
      <rPr>
        <sz val="10"/>
        <rFont val="Corbel"/>
        <family val="2"/>
      </rPr>
      <t>User/Customer Research</t>
    </r>
    <r>
      <rPr>
        <b/>
        <sz val="10"/>
        <rFont val="Corbel"/>
        <family val="2"/>
      </rPr>
      <t>- Contextual Interviews</t>
    </r>
  </si>
  <si>
    <r>
      <rPr>
        <sz val="10"/>
        <rFont val="Corbel"/>
        <family val="2"/>
      </rPr>
      <t>User/Customer Research</t>
    </r>
    <r>
      <rPr>
        <b/>
        <sz val="10"/>
        <rFont val="Corbel"/>
        <family val="2"/>
      </rPr>
      <t>- End user observations</t>
    </r>
  </si>
  <si>
    <r>
      <rPr>
        <sz val="10"/>
        <rFont val="Corbel"/>
        <family val="2"/>
      </rPr>
      <t>User/Customer Research</t>
    </r>
    <r>
      <rPr>
        <b/>
        <sz val="10"/>
        <rFont val="Corbel"/>
        <family val="2"/>
      </rPr>
      <t xml:space="preserve"> - Guided Tours</t>
    </r>
  </si>
  <si>
    <r>
      <rPr>
        <sz val="10"/>
        <rFont val="Corbel"/>
        <family val="2"/>
      </rPr>
      <t>User/Customer Research</t>
    </r>
    <r>
      <rPr>
        <b/>
        <sz val="10"/>
        <rFont val="Corbel"/>
        <family val="2"/>
      </rPr>
      <t xml:space="preserve"> - Card Sort</t>
    </r>
  </si>
  <si>
    <r>
      <rPr>
        <sz val="10"/>
        <rFont val="Corbel"/>
        <family val="2"/>
      </rPr>
      <t>User/Customer Research</t>
    </r>
    <r>
      <rPr>
        <b/>
        <sz val="10"/>
        <rFont val="Corbel"/>
        <family val="2"/>
      </rPr>
      <t xml:space="preserve"> - A Day in the Life</t>
    </r>
  </si>
  <si>
    <r>
      <rPr>
        <sz val="10"/>
        <rFont val="Corbel"/>
        <family val="2"/>
      </rPr>
      <t>User/Customer Research</t>
    </r>
    <r>
      <rPr>
        <b/>
        <sz val="10"/>
        <rFont val="Corbel"/>
        <family val="2"/>
      </rPr>
      <t xml:space="preserve"> - Competitive Solutions</t>
    </r>
  </si>
  <si>
    <r>
      <rPr>
        <sz val="10"/>
        <rFont val="Corbel"/>
        <family val="2"/>
      </rPr>
      <t xml:space="preserve">User/Customer Research </t>
    </r>
    <r>
      <rPr>
        <b/>
        <sz val="10"/>
        <rFont val="Corbel"/>
        <family val="2"/>
      </rPr>
      <t>- Surveys &amp; Questionnaires</t>
    </r>
  </si>
  <si>
    <r>
      <rPr>
        <sz val="10"/>
        <rFont val="Corbel"/>
        <family val="2"/>
      </rPr>
      <t>User/Customer Research</t>
    </r>
    <r>
      <rPr>
        <b/>
        <sz val="10"/>
        <rFont val="Corbel"/>
        <family val="2"/>
      </rPr>
      <t xml:space="preserve"> - Identify Insights</t>
    </r>
  </si>
  <si>
    <r>
      <rPr>
        <sz val="10"/>
        <rFont val="Corbel"/>
        <family val="2"/>
      </rPr>
      <t>User/Customer Research</t>
    </r>
    <r>
      <rPr>
        <b/>
        <sz val="10"/>
        <rFont val="Corbel"/>
        <family val="2"/>
      </rPr>
      <t xml:space="preserve"> - SUS/SUMI</t>
    </r>
  </si>
  <si>
    <r>
      <rPr>
        <sz val="10"/>
        <rFont val="Corbel"/>
        <family val="2"/>
      </rPr>
      <t>User/Customer Research</t>
    </r>
    <r>
      <rPr>
        <b/>
        <sz val="10"/>
        <rFont val="Corbel"/>
        <family val="2"/>
      </rPr>
      <t xml:space="preserve"> - Online Research</t>
    </r>
  </si>
  <si>
    <r>
      <rPr>
        <sz val="10"/>
        <rFont val="Corbel"/>
        <family val="2"/>
      </rPr>
      <t>User/Customer Research</t>
    </r>
    <r>
      <rPr>
        <b/>
        <sz val="10"/>
        <rFont val="Corbel"/>
        <family val="2"/>
      </rPr>
      <t xml:space="preserve"> - Contextual Inquiry</t>
    </r>
  </si>
  <si>
    <r>
      <rPr>
        <sz val="10"/>
        <rFont val="Corbel"/>
        <family val="2"/>
      </rPr>
      <t>User/Customer Research</t>
    </r>
    <r>
      <rPr>
        <b/>
        <sz val="10"/>
        <rFont val="Corbel"/>
        <family val="2"/>
      </rPr>
      <t xml:space="preserve"> - Clickstream Analysis</t>
    </r>
  </si>
  <si>
    <t>Lean UX</t>
  </si>
  <si>
    <t>Presale</t>
  </si>
  <si>
    <t>Website/CMS</t>
  </si>
  <si>
    <t>Waterfall</t>
  </si>
  <si>
    <t>Y</t>
  </si>
  <si>
    <t>Project Planning, Definition, Scoping</t>
  </si>
  <si>
    <t>N</t>
  </si>
  <si>
    <t>High Value Customer</t>
  </si>
  <si>
    <t>2-3 Weeks</t>
  </si>
  <si>
    <t>Modernization</t>
  </si>
  <si>
    <r>
      <t>Project Type, Constraints, Complexity, Resources, Scope
Decide on "Kit" - Mix of activities (</t>
    </r>
    <r>
      <rPr>
        <i/>
        <sz val="10"/>
        <color theme="1"/>
        <rFont val="Corbel"/>
        <family val="2"/>
      </rPr>
      <t>This Excel</t>
    </r>
    <r>
      <rPr>
        <sz val="10"/>
        <color theme="1"/>
        <rFont val="Corbel"/>
        <family val="2"/>
      </rPr>
      <t xml:space="preserve">)
</t>
    </r>
    <r>
      <rPr>
        <u/>
        <sz val="10"/>
        <color theme="1"/>
        <rFont val="Corbel"/>
        <family val="2"/>
      </rPr>
      <t>Design Brief includes:</t>
    </r>
    <r>
      <rPr>
        <sz val="10"/>
        <color theme="1"/>
        <rFont val="Corbel"/>
        <family val="2"/>
      </rPr>
      <t xml:space="preserve">
Project Description, Intent Scope, Exploration Questions, Target Users, Research Plan, Expected Outcomes, Success Metrics, Project Planning.
</t>
    </r>
    <r>
      <rPr>
        <u/>
        <sz val="10"/>
        <color theme="1"/>
        <rFont val="Corbel"/>
        <family val="2"/>
      </rPr>
      <t>Design Research Plan:</t>
    </r>
    <r>
      <rPr>
        <sz val="10"/>
        <color theme="1"/>
        <rFont val="Corbel"/>
        <family val="2"/>
      </rPr>
      <t xml:space="preserve">
Who we will study?, Where we will find them?, What questions/issues will we explore?, How many contacts?, Timeline, Team member responsible</t>
    </r>
  </si>
  <si>
    <t>Engagement Onsite</t>
  </si>
  <si>
    <t>No</t>
  </si>
  <si>
    <t>Minimal</t>
  </si>
  <si>
    <t>Deliverables</t>
  </si>
  <si>
    <t>Notes:</t>
  </si>
  <si>
    <t>Presale/Proposal</t>
  </si>
  <si>
    <t>Large</t>
  </si>
  <si>
    <t>Full DT</t>
  </si>
  <si>
    <t>All project attributes have equal weight. As such, the column/s with the most "Ys" will be the best process methodology fit.
Use this at input to filter/select the applicable activities on the "UX_Activities" tab</t>
  </si>
  <si>
    <t>Inadequate</t>
  </si>
  <si>
    <t>MVP</t>
  </si>
  <si>
    <t>Select Values</t>
  </si>
  <si>
    <t xml:space="preserve">Project Name
</t>
  </si>
  <si>
    <t>n</t>
  </si>
  <si>
    <t>y</t>
  </si>
  <si>
    <t>UX_Excel_Template</t>
  </si>
  <si>
    <t>Email Correspondence</t>
  </si>
  <si>
    <t>Proposal Template</t>
  </si>
  <si>
    <t>U_Review</t>
  </si>
  <si>
    <t>UX_ExcelTemplate</t>
  </si>
  <si>
    <t>VisualDesign</t>
  </si>
  <si>
    <t>Website</t>
  </si>
  <si>
    <t>Discovery
Research</t>
  </si>
  <si>
    <r>
      <t xml:space="preserve">We start to consider new possibilities, trends and uncertainties and envision what a desirable future might look like. Here, we Brainstorm, Develop Concepts and Create Pitches. Leverages what we’ve learned in the first stage to imagine these possibilities.
</t>
    </r>
    <r>
      <rPr>
        <sz val="11"/>
        <color theme="4" tint="-0.499984740745262"/>
        <rFont val="Corbel"/>
        <family val="2"/>
      </rPr>
      <t>Takes the wealth of ideas generated in stage two and culls them down to a manageable number. We do so by looking for those that pack a potential “wow,” that hit the sweet spot of solving the customer’s problem elegantly while also offering attractive profit potential. This is an iterative process, utilizing the scientific method to work through hypotheses and potential outcomes</t>
    </r>
  </si>
  <si>
    <t>Analysis</t>
  </si>
  <si>
    <t>Design</t>
  </si>
  <si>
    <t>Validate</t>
  </si>
  <si>
    <t>Visualization</t>
  </si>
  <si>
    <t>Account Name / Project Name - UX Effort/Estimates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</si>
</sst>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Calibri"/>
      <family val="2"/>
      <scheme val="minor"/>
    </font>
    <font>
      <sz val="11"/>
      <color theme="1"/>
      <name val="Corbel"/>
      <family val="2"/>
    </font>
    <font>
      <sz val="10"/>
      <color theme="1"/>
      <name val="Corbel"/>
      <family val="2"/>
    </font>
    <font>
      <sz val="10"/>
      <color theme="1"/>
      <name val="Calibri Light"/>
      <family val="2"/>
      <scheme val="major"/>
    </font>
    <font>
      <sz val="12"/>
      <color theme="1"/>
      <name val="Calibri"/>
      <family val="2"/>
      <scheme val="minor"/>
    </font>
    <font>
      <b/>
      <sz val="9"/>
      <color theme="1"/>
      <name val="Calibri"/>
      <family val="2"/>
      <scheme val="minor"/>
    </font>
    <font>
      <sz val="9"/>
      <color theme="1"/>
      <name val="Corbel"/>
      <family val="2"/>
    </font>
    <font>
      <sz val="10"/>
      <name val="Corbel"/>
      <family val="2"/>
    </font>
    <font>
      <b/>
      <sz val="11"/>
      <color theme="1"/>
      <name val="Corbel"/>
      <family val="2"/>
    </font>
    <font>
      <b/>
      <sz val="10"/>
      <color theme="0"/>
      <name val="Corbel"/>
      <family val="2"/>
    </font>
    <font>
      <b/>
      <sz val="10"/>
      <color theme="1"/>
      <name val="Corbel"/>
      <family val="2"/>
    </font>
    <font>
      <b/>
      <sz val="10"/>
      <name val="Corbel"/>
      <family val="2"/>
    </font>
    <font>
      <b/>
      <sz val="11"/>
      <name val="Corbel"/>
      <family val="2"/>
    </font>
    <font>
      <sz val="8"/>
      <color theme="1"/>
      <name val="Corbel"/>
      <family val="2"/>
    </font>
    <font>
      <sz val="11"/>
      <color theme="4" tint="-0.499984740745262"/>
      <name val="Corbel"/>
      <family val="2"/>
    </font>
    <font>
      <b/>
      <sz val="12"/>
      <color theme="0"/>
      <name val="Corbel"/>
      <family val="2"/>
    </font>
    <font>
      <u/>
      <sz val="10"/>
      <color theme="1"/>
      <name val="Corbel"/>
      <family val="2"/>
    </font>
    <font>
      <b/>
      <sz val="11"/>
      <color theme="4" tint="-0.499984740745262"/>
      <name val="Corbel"/>
      <family val="2"/>
    </font>
    <font>
      <i/>
      <sz val="10"/>
      <color theme="1"/>
      <name val="Corbel"/>
      <family val="2"/>
    </font>
    <font>
      <sz val="10"/>
      <color theme="1"/>
      <name val="Calibri"/>
      <family val="2"/>
      <scheme val="minor"/>
    </font>
    <font>
      <b/>
      <i/>
      <sz val="10"/>
      <name val="Corbel"/>
      <family val="2"/>
    </font>
    <font>
      <sz val="10"/>
      <color rgb="FF6969FF"/>
      <name val="Corbel"/>
      <family val="2"/>
    </font>
    <font>
      <b/>
      <i/>
      <sz val="11"/>
      <color theme="1"/>
      <name val="Corbel"/>
      <family val="2"/>
    </font>
    <font>
      <b/>
      <i/>
      <sz val="10"/>
      <color theme="8" tint="-0.249977111117893"/>
      <name val="Corbel"/>
      <family val="2"/>
    </font>
    <font>
      <sz val="8"/>
      <color theme="1"/>
      <name val="Helvetica Neue"/>
      <charset val="1"/>
    </font>
    <font>
      <sz val="9"/>
      <color theme="1"/>
      <name val="Helvetica Neue"/>
      <charset val="1"/>
    </font>
    <font>
      <b/>
      <sz val="9"/>
      <color theme="1"/>
      <name val="Helvetica Neue"/>
      <charset val="1"/>
    </font>
    <font>
      <i/>
      <sz val="9"/>
      <color theme="7" tint="0.79998168889431442"/>
      <name val="Helvetica Neue"/>
      <charset val="1"/>
    </font>
    <font>
      <b/>
      <sz val="9"/>
      <color theme="0"/>
      <name val="Helvetica Neue"/>
      <charset val="1"/>
    </font>
    <font>
      <sz val="9"/>
      <color theme="0"/>
      <name val="Helvetica Neue"/>
      <charset val="1"/>
    </font>
  </fonts>
  <fills count="24">
    <fill>
      <patternFill patternType="none"/>
    </fill>
    <fill>
      <patternFill patternType="gray125"/>
    </fill>
    <fill>
      <patternFill patternType="solid">
        <fgColor theme="4" tint="0.59999389629810485"/>
        <bgColor indexed="64"/>
      </patternFill>
    </fill>
    <fill>
      <patternFill patternType="solid">
        <fgColor theme="1"/>
        <bgColor indexed="64"/>
      </patternFill>
    </fill>
    <fill>
      <patternFill patternType="solid">
        <fgColor theme="2" tint="-0.499984740745262"/>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C1D7B1"/>
        <bgColor indexed="64"/>
      </patternFill>
    </fill>
    <fill>
      <patternFill patternType="solid">
        <fgColor rgb="FF458DCF"/>
        <bgColor indexed="64"/>
      </patternFill>
    </fill>
  </fills>
  <borders count="4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right/>
      <top style="thin">
        <color theme="0"/>
      </top>
      <bottom style="thin">
        <color theme="0"/>
      </bottom>
      <diagonal/>
    </border>
    <border>
      <left/>
      <right/>
      <top/>
      <bottom style="thin">
        <color theme="0"/>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double">
        <color theme="9" tint="-0.499984740745262"/>
      </left>
      <right style="double">
        <color theme="9" tint="-0.499984740745262"/>
      </right>
      <top/>
      <bottom style="double">
        <color theme="9" tint="-0.499984740745262"/>
      </bottom>
      <diagonal/>
    </border>
    <border>
      <left style="thin">
        <color theme="0"/>
      </left>
      <right style="thin">
        <color theme="0"/>
      </right>
      <top/>
      <bottom style="thin">
        <color theme="9" tint="0.59996337778862885"/>
      </bottom>
      <diagonal/>
    </border>
    <border>
      <left style="thin">
        <color theme="9" tint="0.59996337778862885"/>
      </left>
      <right style="thin">
        <color theme="9" tint="0.59996337778862885"/>
      </right>
      <top style="thin">
        <color theme="9" tint="0.59996337778862885"/>
      </top>
      <bottom style="thin">
        <color theme="0"/>
      </bottom>
      <diagonal/>
    </border>
    <border>
      <left style="thin">
        <color theme="0"/>
      </left>
      <right/>
      <top style="thin">
        <color theme="0"/>
      </top>
      <bottom/>
      <diagonal/>
    </border>
    <border>
      <left style="thin">
        <color theme="0"/>
      </left>
      <right/>
      <top/>
      <bottom style="thin">
        <color theme="9" tint="0.59996337778862885"/>
      </bottom>
      <diagonal/>
    </border>
    <border>
      <left style="thin">
        <color theme="9" tint="0.59996337778862885"/>
      </left>
      <right/>
      <top style="thin">
        <color theme="9" tint="0.59996337778862885"/>
      </top>
      <bottom style="thin">
        <color theme="9" tint="0.59996337778862885"/>
      </bottom>
      <diagonal/>
    </border>
    <border>
      <left style="double">
        <color theme="9" tint="-0.499984740745262"/>
      </left>
      <right/>
      <top/>
      <bottom style="double">
        <color theme="9" tint="-0.499984740745262"/>
      </bottom>
      <diagonal/>
    </border>
    <border>
      <left style="double">
        <color theme="4"/>
      </left>
      <right style="thin">
        <color theme="0"/>
      </right>
      <top style="thin">
        <color theme="0"/>
      </top>
      <bottom style="thin">
        <color theme="0"/>
      </bottom>
      <diagonal/>
    </border>
    <border>
      <left style="double">
        <color theme="4"/>
      </left>
      <right style="thin">
        <color theme="0"/>
      </right>
      <top style="thin">
        <color theme="0"/>
      </top>
      <bottom/>
      <diagonal/>
    </border>
    <border>
      <left style="double">
        <color theme="4"/>
      </left>
      <right style="thin">
        <color theme="9" tint="0.59996337778862885"/>
      </right>
      <top style="thin">
        <color theme="9" tint="0.59996337778862885"/>
      </top>
      <bottom style="thin">
        <color theme="9" tint="0.59996337778862885"/>
      </bottom>
      <diagonal/>
    </border>
    <border>
      <left style="double">
        <color theme="4"/>
      </left>
      <right style="double">
        <color theme="9" tint="-0.499984740745262"/>
      </right>
      <top/>
      <bottom style="double">
        <color theme="9" tint="-0.499984740745262"/>
      </bottom>
      <diagonal/>
    </border>
    <border>
      <left/>
      <right style="thin">
        <color theme="2" tint="-9.9948118533890809E-2"/>
      </right>
      <top style="thin">
        <color theme="0"/>
      </top>
      <bottom style="thin">
        <color theme="2" tint="-9.9948118533890809E-2"/>
      </bottom>
      <diagonal/>
    </border>
    <border>
      <left style="thin">
        <color theme="2" tint="-9.9948118533890809E-2"/>
      </left>
      <right/>
      <top style="thin">
        <color theme="0"/>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thin">
        <color theme="0"/>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style="thin">
        <color theme="0"/>
      </left>
      <right style="thin">
        <color theme="2" tint="-9.9948118533890809E-2"/>
      </right>
      <top style="thin">
        <color theme="2" tint="-9.9948118533890809E-2"/>
      </top>
      <bottom style="thin">
        <color theme="2" tint="-9.9948118533890809E-2"/>
      </bottom>
      <diagonal/>
    </border>
    <border>
      <left style="thin">
        <color theme="0"/>
      </left>
      <right style="thin">
        <color theme="2" tint="-9.9948118533890809E-2"/>
      </right>
      <top style="thin">
        <color theme="0"/>
      </top>
      <bottom style="thin">
        <color theme="2" tint="-9.9948118533890809E-2"/>
      </bottom>
      <diagonal/>
    </border>
    <border>
      <left style="thin">
        <color theme="0"/>
      </left>
      <right style="thin">
        <color theme="2" tint="-9.9948118533890809E-2"/>
      </right>
      <top style="thin">
        <color theme="2" tint="-9.9948118533890809E-2"/>
      </top>
      <bottom/>
      <diagonal/>
    </border>
    <border>
      <left style="thin">
        <color theme="8" tint="0.59996337778862885"/>
      </left>
      <right style="thick">
        <color theme="0"/>
      </right>
      <top/>
      <bottom style="thin">
        <color theme="8" tint="0.59996337778862885"/>
      </bottom>
      <diagonal/>
    </border>
    <border>
      <left style="thick">
        <color theme="0"/>
      </left>
      <right style="thick">
        <color theme="0"/>
      </right>
      <top/>
      <bottom style="thin">
        <color theme="8" tint="0.59996337778862885"/>
      </bottom>
      <diagonal/>
    </border>
    <border>
      <left style="thin">
        <color theme="8" tint="0.59996337778862885"/>
      </left>
      <right style="thick">
        <color theme="0"/>
      </right>
      <top style="thin">
        <color theme="8" tint="0.59996337778862885"/>
      </top>
      <bottom/>
      <diagonal/>
    </border>
    <border>
      <left style="thick">
        <color theme="0"/>
      </left>
      <right style="thick">
        <color theme="0"/>
      </right>
      <top style="thin">
        <color theme="8" tint="0.59996337778862885"/>
      </top>
      <bottom/>
      <diagonal/>
    </border>
    <border>
      <left/>
      <right/>
      <top style="thin">
        <color theme="0"/>
      </top>
      <bottom/>
      <diagonal/>
    </border>
    <border>
      <left style="thick">
        <color theme="2" tint="-9.9948118533890809E-2"/>
      </left>
      <right/>
      <top/>
      <bottom/>
      <diagonal/>
    </border>
    <border>
      <left style="thick">
        <color theme="2" tint="-9.9948118533890809E-2"/>
      </left>
      <right style="thin">
        <color theme="8" tint="0.59996337778862885"/>
      </right>
      <top style="thin">
        <color theme="8" tint="0.59996337778862885"/>
      </top>
      <bottom style="thin">
        <color theme="8" tint="0.59996337778862885"/>
      </bottom>
      <diagonal/>
    </border>
    <border>
      <left style="thick">
        <color theme="2" tint="-9.9948118533890809E-2"/>
      </left>
      <right style="thin">
        <color theme="8" tint="0.59996337778862885"/>
      </right>
      <top style="thin">
        <color theme="8" tint="0.59996337778862885"/>
      </top>
      <bottom/>
      <diagonal/>
    </border>
    <border>
      <left style="thick">
        <color theme="0"/>
      </left>
      <right style="thin">
        <color theme="2" tint="-9.9948118533890809E-2"/>
      </right>
      <top style="thin">
        <color theme="8" tint="0.59996337778862885"/>
      </top>
      <bottom/>
      <diagonal/>
    </border>
    <border>
      <left/>
      <right style="thick">
        <color theme="2" tint="-9.9917600024414813E-2"/>
      </right>
      <top/>
      <bottom/>
      <diagonal/>
    </border>
    <border>
      <left style="thick">
        <color theme="0"/>
      </left>
      <right style="thick">
        <color theme="2" tint="-9.9917600024414813E-2"/>
      </right>
      <top/>
      <bottom style="thin">
        <color theme="8" tint="0.59996337778862885"/>
      </bottom>
      <diagonal/>
    </border>
    <border>
      <left style="thin">
        <color theme="8" tint="0.59996337778862885"/>
      </left>
      <right/>
      <top/>
      <bottom/>
      <diagonal/>
    </border>
    <border>
      <left style="thick">
        <color theme="2" tint="-9.9948118533890809E-2"/>
      </left>
      <right/>
      <top/>
      <bottom style="thin">
        <color theme="8" tint="0.59996337778862885"/>
      </bottom>
      <diagonal/>
    </border>
    <border>
      <left/>
      <right/>
      <top/>
      <bottom style="thin">
        <color theme="8" tint="0.59996337778862885"/>
      </bottom>
      <diagonal/>
    </border>
  </borders>
  <cellStyleXfs count="3">
    <xf numFmtId="0" fontId="0" fillId="0" borderId="0"/>
    <xf numFmtId="0" fontId="5" fillId="0" borderId="0"/>
    <xf numFmtId="0" fontId="1" fillId="0" borderId="0"/>
  </cellStyleXfs>
  <cellXfs count="140">
    <xf numFmtId="0" fontId="0" fillId="0" borderId="0" xfId="0"/>
    <xf numFmtId="0" fontId="0" fillId="8" borderId="0" xfId="0" applyFill="1"/>
    <xf numFmtId="0" fontId="0" fillId="0" borderId="0" xfId="0" applyAlignment="1">
      <alignment horizontal="center"/>
    </xf>
    <xf numFmtId="0" fontId="1" fillId="0" borderId="0" xfId="2" applyAlignment="1">
      <alignment horizontal="center"/>
    </xf>
    <xf numFmtId="0" fontId="14" fillId="8" borderId="0" xfId="2" applyFont="1" applyFill="1" applyAlignment="1">
      <alignment horizontal="center" vertical="center"/>
    </xf>
    <xf numFmtId="0" fontId="1" fillId="0" borderId="0" xfId="2"/>
    <xf numFmtId="0" fontId="3" fillId="8" borderId="0" xfId="2" applyFont="1" applyFill="1" applyAlignment="1">
      <alignment horizontal="left" vertical="center" indent="1"/>
    </xf>
    <xf numFmtId="0" fontId="7" fillId="8" borderId="0" xfId="2" applyFont="1" applyFill="1" applyAlignment="1">
      <alignment horizontal="left" vertical="center" indent="1"/>
    </xf>
    <xf numFmtId="0" fontId="14" fillId="8" borderId="0" xfId="2" applyFont="1" applyFill="1" applyAlignment="1">
      <alignment horizontal="left" vertical="center" indent="1"/>
    </xf>
    <xf numFmtId="0" fontId="14" fillId="8" borderId="0" xfId="2" applyFont="1" applyFill="1" applyAlignment="1">
      <alignment horizontal="left" vertical="center" wrapText="1" indent="1"/>
    </xf>
    <xf numFmtId="0" fontId="3" fillId="8" borderId="0" xfId="2" applyFont="1" applyFill="1" applyAlignment="1">
      <alignment horizontal="left" vertical="center" indent="1"/>
    </xf>
    <xf numFmtId="0" fontId="3" fillId="0" borderId="0" xfId="0" applyFont="1" applyAlignment="1">
      <alignment horizontal="left" vertical="center" indent="1"/>
    </xf>
    <xf numFmtId="0" fontId="12" fillId="2" borderId="1" xfId="1" applyFont="1" applyFill="1" applyBorder="1" applyAlignment="1">
      <alignment horizontal="left" vertical="center" wrapText="1" indent="3"/>
    </xf>
    <xf numFmtId="0" fontId="4" fillId="6" borderId="1" xfId="1" applyFont="1" applyFill="1" applyBorder="1" applyAlignment="1">
      <alignment horizontal="left" vertical="center" wrapText="1" indent="1"/>
    </xf>
    <xf numFmtId="0" fontId="4" fillId="21" borderId="1" xfId="1" applyFont="1" applyFill="1" applyBorder="1" applyAlignment="1">
      <alignment horizontal="left" vertical="center" wrapText="1" indent="1"/>
    </xf>
    <xf numFmtId="0" fontId="4" fillId="15" borderId="1" xfId="1" applyFont="1" applyFill="1" applyBorder="1" applyAlignment="1">
      <alignment horizontal="left" vertical="center" wrapText="1" indent="1"/>
    </xf>
    <xf numFmtId="0" fontId="4" fillId="11" borderId="1" xfId="1" applyFont="1" applyFill="1" applyBorder="1" applyAlignment="1">
      <alignment horizontal="left" vertical="center" wrapText="1" indent="1"/>
    </xf>
    <xf numFmtId="0" fontId="4" fillId="20" borderId="1" xfId="1" applyFont="1" applyFill="1" applyBorder="1" applyAlignment="1">
      <alignment horizontal="left" vertical="center" wrapText="1" indent="1"/>
    </xf>
    <xf numFmtId="0" fontId="3" fillId="20" borderId="1" xfId="1" applyFont="1" applyFill="1" applyBorder="1" applyAlignment="1">
      <alignment horizontal="left" vertical="center" wrapText="1" indent="1"/>
    </xf>
    <xf numFmtId="0" fontId="12" fillId="6" borderId="1" xfId="1" applyFont="1" applyFill="1" applyBorder="1" applyAlignment="1">
      <alignment horizontal="left" vertical="center" wrapText="1" indent="1"/>
    </xf>
    <xf numFmtId="0" fontId="3" fillId="6" borderId="1" xfId="1" applyFont="1" applyFill="1" applyBorder="1" applyAlignment="1">
      <alignment horizontal="left" vertical="center" wrapText="1" indent="1"/>
    </xf>
    <xf numFmtId="0" fontId="12" fillId="20" borderId="1" xfId="1" applyFont="1" applyFill="1" applyBorder="1" applyAlignment="1">
      <alignment horizontal="left" vertical="center" wrapText="1" indent="1"/>
    </xf>
    <xf numFmtId="0" fontId="13" fillId="22" borderId="4" xfId="1" applyFont="1" applyFill="1" applyBorder="1" applyAlignment="1">
      <alignment horizontal="left" vertical="center" wrapText="1" indent="1"/>
    </xf>
    <xf numFmtId="0" fontId="3" fillId="11" borderId="1" xfId="1" applyFont="1" applyFill="1" applyBorder="1" applyAlignment="1">
      <alignment horizontal="left" vertical="center" wrapText="1" indent="1"/>
    </xf>
    <xf numFmtId="0" fontId="12" fillId="11" borderId="1" xfId="1" applyFont="1" applyFill="1" applyBorder="1" applyAlignment="1">
      <alignment horizontal="left" vertical="center" wrapText="1" indent="1"/>
    </xf>
    <xf numFmtId="0" fontId="13" fillId="13" borderId="4" xfId="1" applyFont="1" applyFill="1" applyBorder="1" applyAlignment="1">
      <alignment horizontal="left" vertical="center" wrapText="1" indent="1"/>
    </xf>
    <xf numFmtId="0" fontId="3" fillId="15" borderId="1" xfId="1" applyFont="1" applyFill="1" applyBorder="1" applyAlignment="1">
      <alignment horizontal="left" vertical="center" wrapText="1" indent="1"/>
    </xf>
    <xf numFmtId="0" fontId="12" fillId="15" borderId="1" xfId="1" applyFont="1" applyFill="1" applyBorder="1" applyAlignment="1">
      <alignment horizontal="left" vertical="center" wrapText="1" indent="1"/>
    </xf>
    <xf numFmtId="0" fontId="12" fillId="19" borderId="4" xfId="1" applyFont="1" applyFill="1" applyBorder="1" applyAlignment="1">
      <alignment horizontal="left" vertical="center" wrapText="1" indent="1"/>
    </xf>
    <xf numFmtId="0" fontId="8" fillId="19" borderId="4" xfId="1" applyFont="1" applyFill="1" applyBorder="1" applyAlignment="1">
      <alignment horizontal="left" vertical="center" wrapText="1" indent="1"/>
    </xf>
    <xf numFmtId="0" fontId="12" fillId="17" borderId="4" xfId="1" applyFont="1" applyFill="1" applyBorder="1" applyAlignment="1">
      <alignment horizontal="left" vertical="center" wrapText="1" indent="1"/>
    </xf>
    <xf numFmtId="0" fontId="13" fillId="20" borderId="1" xfId="1" applyFont="1" applyFill="1" applyBorder="1" applyAlignment="1">
      <alignment horizontal="left" vertical="center" wrapText="1" indent="1"/>
    </xf>
    <xf numFmtId="0" fontId="12" fillId="21" borderId="1" xfId="1" applyFont="1" applyFill="1" applyBorder="1" applyAlignment="1">
      <alignment horizontal="left" vertical="center" wrapText="1" indent="1"/>
    </xf>
    <xf numFmtId="0" fontId="3" fillId="21" borderId="1" xfId="1" applyFont="1" applyFill="1" applyBorder="1" applyAlignment="1">
      <alignment horizontal="left" vertical="center" wrapText="1" indent="1"/>
    </xf>
    <xf numFmtId="0" fontId="9" fillId="2" borderId="4" xfId="1" applyFont="1" applyFill="1" applyBorder="1" applyAlignment="1">
      <alignment horizontal="left" vertical="center" wrapText="1" indent="1"/>
    </xf>
    <xf numFmtId="0" fontId="13" fillId="19" borderId="4" xfId="1" applyFont="1" applyFill="1" applyBorder="1" applyAlignment="1">
      <alignment horizontal="left" vertical="center" wrapText="1" indent="1"/>
    </xf>
    <xf numFmtId="0" fontId="13" fillId="17" borderId="4" xfId="1" applyFont="1" applyFill="1" applyBorder="1" applyAlignment="1">
      <alignment horizontal="left" vertical="center" wrapText="1" indent="1"/>
    </xf>
    <xf numFmtId="0" fontId="16" fillId="18" borderId="0" xfId="1" applyFont="1" applyFill="1" applyBorder="1" applyAlignment="1">
      <alignment horizontal="left" vertical="center" wrapText="1" indent="1"/>
    </xf>
    <xf numFmtId="0" fontId="16" fillId="18" borderId="0" xfId="1" applyFont="1" applyFill="1" applyBorder="1" applyAlignment="1">
      <alignment horizontal="center" vertical="center" wrapText="1"/>
    </xf>
    <xf numFmtId="0" fontId="6" fillId="9" borderId="28" xfId="0" applyFont="1" applyFill="1" applyBorder="1" applyAlignment="1">
      <alignment horizontal="center" vertical="center"/>
    </xf>
    <xf numFmtId="0" fontId="6" fillId="9" borderId="27" xfId="0" applyFont="1" applyFill="1" applyBorder="1" applyAlignment="1">
      <alignment horizontal="center" vertical="center"/>
    </xf>
    <xf numFmtId="0" fontId="6" fillId="9" borderId="21" xfId="0" applyFont="1" applyFill="1" applyBorder="1" applyAlignment="1">
      <alignment horizontal="center" vertical="center"/>
    </xf>
    <xf numFmtId="0" fontId="6" fillId="9" borderId="22" xfId="0" applyFont="1" applyFill="1" applyBorder="1" applyAlignment="1">
      <alignment horizontal="center" vertical="center"/>
    </xf>
    <xf numFmtId="0" fontId="6" fillId="9" borderId="29" xfId="0" applyFont="1" applyFill="1" applyBorder="1" applyAlignment="1">
      <alignment horizontal="center" vertical="center"/>
    </xf>
    <xf numFmtId="0" fontId="6" fillId="9" borderId="23" xfId="0" applyFont="1" applyFill="1" applyBorder="1" applyAlignment="1">
      <alignment horizontal="center" vertical="center"/>
    </xf>
    <xf numFmtId="0" fontId="6" fillId="6" borderId="24" xfId="0" applyFont="1" applyFill="1" applyBorder="1" applyAlignment="1">
      <alignment horizontal="center" vertical="center"/>
    </xf>
    <xf numFmtId="0" fontId="6" fillId="6" borderId="25" xfId="0" applyFont="1" applyFill="1" applyBorder="1" applyAlignment="1">
      <alignment horizontal="center" vertical="center"/>
    </xf>
    <xf numFmtId="0" fontId="6" fillId="6" borderId="26" xfId="0" applyFont="1" applyFill="1" applyBorder="1" applyAlignment="1">
      <alignment horizontal="center" vertical="center"/>
    </xf>
    <xf numFmtId="0" fontId="6" fillId="6" borderId="27" xfId="0" applyFont="1" applyFill="1" applyBorder="1" applyAlignment="1">
      <alignment horizontal="center" vertical="center"/>
    </xf>
    <xf numFmtId="0" fontId="6" fillId="6" borderId="21" xfId="0" applyFont="1" applyFill="1" applyBorder="1" applyAlignment="1">
      <alignment horizontal="center" vertical="center"/>
    </xf>
    <xf numFmtId="0" fontId="6" fillId="6" borderId="22"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6" fillId="5" borderId="20" xfId="0" applyFont="1" applyFill="1" applyBorder="1" applyAlignment="1">
      <alignment horizontal="center" vertical="center"/>
    </xf>
    <xf numFmtId="0" fontId="6" fillId="5" borderId="21" xfId="0" applyFont="1" applyFill="1" applyBorder="1" applyAlignment="1">
      <alignment horizontal="center" vertical="center"/>
    </xf>
    <xf numFmtId="0" fontId="6" fillId="11" borderId="20" xfId="0" applyFont="1" applyFill="1" applyBorder="1" applyAlignment="1">
      <alignment horizontal="center" vertical="center"/>
    </xf>
    <xf numFmtId="0" fontId="6" fillId="11" borderId="22" xfId="0" applyFont="1" applyFill="1" applyBorder="1" applyAlignment="1">
      <alignment horizontal="center" vertical="center"/>
    </xf>
    <xf numFmtId="0" fontId="6" fillId="15" borderId="18" xfId="0" applyFont="1" applyFill="1" applyBorder="1" applyAlignment="1">
      <alignment horizontal="center" vertical="center"/>
    </xf>
    <xf numFmtId="0" fontId="6" fillId="15" borderId="19" xfId="0" applyFont="1" applyFill="1" applyBorder="1" applyAlignment="1">
      <alignment horizontal="center" vertical="center"/>
    </xf>
    <xf numFmtId="0" fontId="3" fillId="8" borderId="0" xfId="0" applyFont="1" applyFill="1" applyAlignment="1">
      <alignment horizontal="left" vertical="center" indent="1"/>
    </xf>
    <xf numFmtId="0" fontId="3" fillId="20" borderId="0" xfId="1" applyFont="1" applyFill="1" applyBorder="1" applyAlignment="1">
      <alignment horizontal="left" vertical="center" wrapText="1" indent="1"/>
    </xf>
    <xf numFmtId="0" fontId="15" fillId="13" borderId="0" xfId="1" applyFont="1" applyFill="1" applyBorder="1" applyAlignment="1">
      <alignment horizontal="left" vertical="center" wrapText="1" indent="1"/>
    </xf>
    <xf numFmtId="0" fontId="20" fillId="0" borderId="0" xfId="0" applyFont="1"/>
    <xf numFmtId="0" fontId="10" fillId="18" borderId="0" xfId="1" applyFont="1" applyFill="1" applyBorder="1" applyAlignment="1">
      <alignment horizontal="left" vertical="center" wrapText="1" indent="1"/>
    </xf>
    <xf numFmtId="0" fontId="20" fillId="8" borderId="0" xfId="0" applyFont="1" applyFill="1"/>
    <xf numFmtId="0" fontId="11" fillId="20" borderId="34" xfId="1" applyFont="1" applyFill="1" applyBorder="1" applyAlignment="1">
      <alignment horizontal="left" vertical="center" wrapText="1" indent="1"/>
    </xf>
    <xf numFmtId="0" fontId="11" fillId="20" borderId="0" xfId="1" applyFont="1" applyFill="1" applyBorder="1" applyAlignment="1">
      <alignment horizontal="left" vertical="center" wrapText="1" indent="1"/>
    </xf>
    <xf numFmtId="0" fontId="11" fillId="11" borderId="0" xfId="1" applyFont="1" applyFill="1" applyBorder="1" applyAlignment="1">
      <alignment horizontal="left" vertical="center" wrapText="1" indent="1"/>
    </xf>
    <xf numFmtId="0" fontId="11" fillId="15" borderId="34" xfId="1" applyFont="1" applyFill="1" applyBorder="1" applyAlignment="1">
      <alignment horizontal="left" vertical="center" wrapText="1" indent="1"/>
    </xf>
    <xf numFmtId="0" fontId="11" fillId="21" borderId="1" xfId="1" applyFont="1" applyFill="1" applyBorder="1" applyAlignment="1">
      <alignment horizontal="left" vertical="center" wrapText="1" indent="1"/>
    </xf>
    <xf numFmtId="0" fontId="16" fillId="14" borderId="3" xfId="1" applyFont="1" applyFill="1" applyBorder="1" applyAlignment="1">
      <alignment horizontal="center" vertical="center" wrapText="1"/>
    </xf>
    <xf numFmtId="0" fontId="16" fillId="23" borderId="3" xfId="1" applyFont="1" applyFill="1" applyBorder="1" applyAlignment="1">
      <alignment horizontal="left" vertical="center" wrapText="1" indent="1"/>
    </xf>
    <xf numFmtId="0" fontId="11" fillId="9" borderId="0" xfId="0" applyFont="1" applyFill="1" applyBorder="1" applyAlignment="1">
      <alignment horizontal="left" vertical="center" indent="1"/>
    </xf>
    <xf numFmtId="0" fontId="3" fillId="9" borderId="0" xfId="0" applyFont="1" applyFill="1" applyBorder="1" applyAlignment="1">
      <alignment horizontal="left" vertical="center" indent="1"/>
    </xf>
    <xf numFmtId="0" fontId="8" fillId="0" borderId="36" xfId="1" applyFont="1" applyFill="1" applyBorder="1" applyAlignment="1">
      <alignment horizontal="left" vertical="center" wrapText="1" indent="1"/>
    </xf>
    <xf numFmtId="0" fontId="11" fillId="0" borderId="0" xfId="0" applyFont="1" applyBorder="1" applyAlignment="1">
      <alignment horizontal="left" vertical="center" indent="1"/>
    </xf>
    <xf numFmtId="0" fontId="3" fillId="0" borderId="0" xfId="0" applyFont="1" applyBorder="1" applyAlignment="1">
      <alignment horizontal="left" vertical="center" indent="1"/>
    </xf>
    <xf numFmtId="0" fontId="8" fillId="0" borderId="37" xfId="1" applyFont="1" applyFill="1" applyBorder="1" applyAlignment="1">
      <alignment horizontal="left" vertical="center" wrapText="1" indent="1"/>
    </xf>
    <xf numFmtId="0" fontId="3" fillId="9" borderId="35" xfId="0" applyFont="1" applyFill="1" applyBorder="1" applyAlignment="1">
      <alignment horizontal="left" vertical="center" indent="1"/>
    </xf>
    <xf numFmtId="0" fontId="3" fillId="8" borderId="0" xfId="0" applyFont="1" applyFill="1" applyBorder="1" applyAlignment="1">
      <alignment horizontal="left" vertical="center" indent="1"/>
    </xf>
    <xf numFmtId="0" fontId="8" fillId="8" borderId="0" xfId="1" applyFont="1" applyFill="1" applyBorder="1" applyAlignment="1">
      <alignment horizontal="center" vertical="center" wrapText="1"/>
    </xf>
    <xf numFmtId="0" fontId="3" fillId="9" borderId="39" xfId="0" applyFont="1" applyFill="1" applyBorder="1" applyAlignment="1">
      <alignment horizontal="left" vertical="center" indent="1"/>
    </xf>
    <xf numFmtId="0" fontId="21" fillId="9" borderId="35" xfId="1" applyFont="1" applyFill="1" applyBorder="1" applyAlignment="1">
      <alignment horizontal="left" vertical="center" wrapText="1" indent="1"/>
    </xf>
    <xf numFmtId="0" fontId="8" fillId="6" borderId="30" xfId="1" applyFont="1" applyFill="1" applyBorder="1" applyAlignment="1">
      <alignment horizontal="center" vertical="center" wrapText="1"/>
    </xf>
    <xf numFmtId="0" fontId="8" fillId="6" borderId="31" xfId="1" applyFont="1" applyFill="1" applyBorder="1" applyAlignment="1">
      <alignment horizontal="center" vertical="center" wrapText="1"/>
    </xf>
    <xf numFmtId="0" fontId="8" fillId="6" borderId="40" xfId="1" applyFont="1" applyFill="1" applyBorder="1" applyAlignment="1">
      <alignment horizontal="center" vertical="center" wrapText="1"/>
    </xf>
    <xf numFmtId="0" fontId="3" fillId="0" borderId="3" xfId="0" quotePrefix="1" applyFont="1" applyBorder="1" applyAlignment="1">
      <alignment horizontal="center" vertical="center"/>
    </xf>
    <xf numFmtId="0" fontId="3" fillId="0" borderId="3" xfId="0" applyFont="1" applyBorder="1" applyAlignment="1">
      <alignment horizontal="center" vertical="center"/>
    </xf>
    <xf numFmtId="0" fontId="9" fillId="6" borderId="0" xfId="0" applyFont="1" applyFill="1" applyBorder="1" applyAlignment="1">
      <alignment vertical="center"/>
    </xf>
    <xf numFmtId="0" fontId="24" fillId="6" borderId="0" xfId="0" applyFont="1" applyFill="1" applyAlignment="1">
      <alignment horizontal="left" vertical="center" indent="1"/>
    </xf>
    <xf numFmtId="0" fontId="12" fillId="2" borderId="32" xfId="1" applyFont="1" applyFill="1" applyBorder="1" applyAlignment="1">
      <alignment horizontal="center" vertical="center" wrapText="1"/>
    </xf>
    <xf numFmtId="0" fontId="12" fillId="2" borderId="33" xfId="1" applyFont="1" applyFill="1" applyBorder="1" applyAlignment="1">
      <alignment horizontal="center" vertical="center" wrapText="1"/>
    </xf>
    <xf numFmtId="0" fontId="12" fillId="2" borderId="38" xfId="1" applyFont="1" applyFill="1" applyBorder="1" applyAlignment="1">
      <alignment horizontal="center" vertical="center" wrapText="1"/>
    </xf>
    <xf numFmtId="0" fontId="12" fillId="8" borderId="0" xfId="1" applyFont="1" applyFill="1" applyBorder="1" applyAlignment="1">
      <alignment horizontal="center" vertical="center" wrapText="1"/>
    </xf>
    <xf numFmtId="0" fontId="2" fillId="20" borderId="0" xfId="1" applyFont="1" applyFill="1" applyBorder="1" applyAlignment="1">
      <alignment horizontal="left" vertical="center" indent="1"/>
    </xf>
    <xf numFmtId="0" fontId="11" fillId="20" borderId="5" xfId="1" applyFont="1" applyFill="1" applyBorder="1" applyAlignment="1">
      <alignment horizontal="left" vertical="center" wrapText="1" indent="1"/>
    </xf>
    <xf numFmtId="0" fontId="3" fillId="20" borderId="5" xfId="1" applyFont="1" applyFill="1" applyBorder="1" applyAlignment="1">
      <alignment horizontal="left" vertical="center" wrapText="1" indent="1"/>
    </xf>
    <xf numFmtId="0" fontId="26" fillId="0" borderId="6" xfId="2" applyFont="1" applyBorder="1" applyAlignment="1">
      <alignment horizontal="left" vertical="center" indent="1"/>
    </xf>
    <xf numFmtId="0" fontId="26" fillId="12" borderId="0" xfId="2" applyFont="1" applyFill="1" applyAlignment="1">
      <alignment horizontal="left" vertical="center" indent="1"/>
    </xf>
    <xf numFmtId="0" fontId="27" fillId="8" borderId="0" xfId="2" applyFont="1" applyFill="1" applyAlignment="1">
      <alignment horizontal="left" vertical="center" indent="1"/>
    </xf>
    <xf numFmtId="0" fontId="26" fillId="8" borderId="0" xfId="2" applyFont="1" applyFill="1" applyAlignment="1">
      <alignment horizontal="left" vertical="center" wrapText="1" indent="1"/>
    </xf>
    <xf numFmtId="0" fontId="26" fillId="8" borderId="0" xfId="2" applyFont="1" applyFill="1" applyAlignment="1">
      <alignment horizontal="left" vertical="center" indent="1"/>
    </xf>
    <xf numFmtId="0" fontId="26" fillId="8" borderId="0" xfId="2" applyFont="1" applyFill="1" applyAlignment="1">
      <alignment horizontal="center" vertical="center"/>
    </xf>
    <xf numFmtId="0" fontId="27" fillId="0" borderId="6" xfId="2" applyFont="1" applyBorder="1" applyAlignment="1">
      <alignment horizontal="left" vertical="center" wrapText="1" indent="1"/>
    </xf>
    <xf numFmtId="0" fontId="26" fillId="0" borderId="12" xfId="2" applyFont="1" applyBorder="1" applyAlignment="1">
      <alignment horizontal="left" vertical="center" indent="1"/>
    </xf>
    <xf numFmtId="0" fontId="26" fillId="8" borderId="16" xfId="2" applyFont="1" applyFill="1" applyBorder="1" applyAlignment="1">
      <alignment horizontal="left" vertical="center" indent="1"/>
    </xf>
    <xf numFmtId="0" fontId="26" fillId="8" borderId="6" xfId="2" applyFont="1" applyFill="1" applyBorder="1" applyAlignment="1">
      <alignment horizontal="left" vertical="center" indent="1"/>
    </xf>
    <xf numFmtId="0" fontId="26" fillId="10" borderId="9" xfId="2" applyFont="1" applyFill="1" applyBorder="1" applyAlignment="1">
      <alignment horizontal="center" vertical="center"/>
    </xf>
    <xf numFmtId="0" fontId="26" fillId="0" borderId="6" xfId="2" applyFont="1" applyBorder="1" applyAlignment="1">
      <alignment horizontal="left" vertical="center" wrapText="1" indent="1"/>
    </xf>
    <xf numFmtId="0" fontId="26" fillId="12" borderId="0" xfId="2" applyFont="1" applyFill="1" applyAlignment="1">
      <alignment horizontal="left" vertical="center" wrapText="1" indent="1"/>
    </xf>
    <xf numFmtId="0" fontId="29" fillId="12" borderId="0" xfId="2" applyFont="1" applyFill="1" applyAlignment="1">
      <alignment horizontal="left" vertical="center" indent="1"/>
    </xf>
    <xf numFmtId="0" fontId="26" fillId="10" borderId="13" xfId="2" applyFont="1" applyFill="1" applyBorder="1" applyAlignment="1">
      <alignment horizontal="left" vertical="center" indent="1"/>
    </xf>
    <xf numFmtId="0" fontId="26" fillId="10" borderId="17" xfId="2" applyFont="1" applyFill="1" applyBorder="1" applyAlignment="1">
      <alignment horizontal="left" vertical="center" indent="1"/>
    </xf>
    <xf numFmtId="0" fontId="26" fillId="10" borderId="7" xfId="2" applyFont="1" applyFill="1" applyBorder="1" applyAlignment="1">
      <alignment horizontal="left" vertical="center" indent="1"/>
    </xf>
    <xf numFmtId="0" fontId="29" fillId="3" borderId="7" xfId="2" applyFont="1" applyFill="1" applyBorder="1" applyAlignment="1">
      <alignment horizontal="center" vertical="center"/>
    </xf>
    <xf numFmtId="0" fontId="25" fillId="7" borderId="15" xfId="2" applyFont="1" applyFill="1" applyBorder="1" applyAlignment="1">
      <alignment horizontal="left" vertical="center" indent="1"/>
    </xf>
    <xf numFmtId="0" fontId="25" fillId="7" borderId="2" xfId="2" applyFont="1" applyFill="1" applyBorder="1" applyAlignment="1">
      <alignment horizontal="left" vertical="center" indent="1"/>
    </xf>
    <xf numFmtId="0" fontId="22" fillId="8" borderId="41" xfId="0" applyFont="1" applyFill="1" applyBorder="1" applyAlignment="1">
      <alignment horizontal="left" vertical="center" wrapText="1" indent="1"/>
    </xf>
    <xf numFmtId="0" fontId="23" fillId="6" borderId="35" xfId="0" applyFont="1" applyFill="1" applyBorder="1" applyAlignment="1">
      <alignment horizontal="left" vertical="center" wrapText="1" indent="1"/>
    </xf>
    <xf numFmtId="0" fontId="23" fillId="6" borderId="42" xfId="0" applyFont="1" applyFill="1" applyBorder="1" applyAlignment="1">
      <alignment horizontal="left" vertical="center" wrapText="1" indent="1"/>
    </xf>
    <xf numFmtId="0" fontId="24" fillId="6" borderId="0" xfId="0" applyFont="1" applyFill="1" applyBorder="1" applyAlignment="1">
      <alignment horizontal="left" vertical="center" wrapText="1" indent="1"/>
    </xf>
    <xf numFmtId="0" fontId="18" fillId="13" borderId="20" xfId="1" applyFont="1" applyFill="1" applyBorder="1" applyAlignment="1">
      <alignment horizontal="left" vertical="center" wrapText="1" indent="1"/>
    </xf>
    <xf numFmtId="0" fontId="18" fillId="13" borderId="21" xfId="1" applyFont="1" applyFill="1" applyBorder="1" applyAlignment="1">
      <alignment horizontal="left" vertical="center" wrapText="1" indent="1"/>
    </xf>
    <xf numFmtId="0" fontId="18" fillId="13" borderId="22" xfId="1" applyFont="1" applyFill="1" applyBorder="1" applyAlignment="1">
      <alignment horizontal="left" vertical="center" wrapText="1" indent="1"/>
    </xf>
    <xf numFmtId="0" fontId="15" fillId="22" borderId="5" xfId="1" applyFont="1" applyFill="1" applyBorder="1" applyAlignment="1">
      <alignment horizontal="left" vertical="center" wrapText="1" indent="1"/>
    </xf>
    <xf numFmtId="0" fontId="15" fillId="2" borderId="0" xfId="1" applyFont="1" applyFill="1" applyBorder="1" applyAlignment="1">
      <alignment horizontal="left" vertical="center" wrapText="1" indent="1"/>
    </xf>
    <xf numFmtId="0" fontId="15" fillId="13" borderId="4" xfId="1" applyFont="1" applyFill="1" applyBorder="1" applyAlignment="1">
      <alignment horizontal="left" vertical="center" wrapText="1" indent="1"/>
    </xf>
    <xf numFmtId="0" fontId="30" fillId="4" borderId="2" xfId="2" applyFont="1" applyFill="1" applyBorder="1" applyAlignment="1">
      <alignment horizontal="center" vertical="center"/>
    </xf>
    <xf numFmtId="0" fontId="30" fillId="4" borderId="8" xfId="2" applyFont="1" applyFill="1" applyBorder="1" applyAlignment="1">
      <alignment horizontal="center" vertical="center"/>
    </xf>
    <xf numFmtId="0" fontId="28" fillId="14" borderId="14" xfId="2" applyFont="1" applyFill="1" applyBorder="1" applyAlignment="1">
      <alignment horizontal="center" vertical="center"/>
    </xf>
    <xf numFmtId="0" fontId="28" fillId="14" borderId="1" xfId="2" applyFont="1" applyFill="1" applyBorder="1" applyAlignment="1">
      <alignment horizontal="center" vertical="center"/>
    </xf>
    <xf numFmtId="0" fontId="26" fillId="13" borderId="2" xfId="2" applyFont="1" applyFill="1" applyBorder="1" applyAlignment="1">
      <alignment horizontal="left" vertical="center" indent="1"/>
    </xf>
    <xf numFmtId="0" fontId="26" fillId="13" borderId="8" xfId="2" applyFont="1" applyFill="1" applyBorder="1" applyAlignment="1">
      <alignment horizontal="left" vertical="center" indent="1"/>
    </xf>
    <xf numFmtId="0" fontId="26" fillId="13" borderId="2" xfId="2" applyFont="1" applyFill="1" applyBorder="1" applyAlignment="1">
      <alignment horizontal="left" vertical="center" wrapText="1" indent="1"/>
    </xf>
    <xf numFmtId="0" fontId="26" fillId="13" borderId="8" xfId="2" applyFont="1" applyFill="1" applyBorder="1" applyAlignment="1">
      <alignment horizontal="left" vertical="center" wrapText="1" indent="1"/>
    </xf>
    <xf numFmtId="0" fontId="26" fillId="16" borderId="2" xfId="2" applyFont="1" applyFill="1" applyBorder="1" applyAlignment="1">
      <alignment horizontal="center" vertical="center"/>
    </xf>
    <xf numFmtId="0" fontId="26" fillId="16" borderId="8" xfId="2" applyFont="1" applyFill="1" applyBorder="1" applyAlignment="1">
      <alignment horizontal="center" vertical="center"/>
    </xf>
    <xf numFmtId="0" fontId="26" fillId="16" borderId="10" xfId="2" applyFont="1" applyFill="1" applyBorder="1" applyAlignment="1">
      <alignment horizontal="center" vertical="center" wrapText="1"/>
    </xf>
    <xf numFmtId="0" fontId="26" fillId="16" borderId="11" xfId="2" applyFont="1" applyFill="1" applyBorder="1" applyAlignment="1">
      <alignment horizontal="center" vertical="center"/>
    </xf>
    <xf numFmtId="0" fontId="0" fillId="0" borderId="43" xfId="0" applyBorder="1" applyAlignment="1">
      <alignment horizontal="center"/>
    </xf>
  </cellXfs>
  <cellStyles count="3">
    <cellStyle name="Normal" xfId="0" builtinId="0"/>
    <cellStyle name="Normal 2" xfId="2"/>
    <cellStyle name="Normal 3" xfId="1"/>
  </cellStyles>
  <dxfs count="2">
    <dxf>
      <font>
        <b/>
        <i val="0"/>
        <color rgb="FF00B050"/>
      </font>
      <fill>
        <patternFill>
          <bgColor theme="7" tint="0.79998168889431442"/>
        </patternFill>
      </fill>
    </dxf>
    <dxf>
      <font>
        <b val="0"/>
        <i val="0"/>
        <color rgb="FFFF0000"/>
      </font>
    </dxf>
  </dxfs>
  <tableStyles count="0" defaultTableStyle="TableStyleMedium2" defaultPivotStyle="PivotStyleLight16"/>
  <colors>
    <mruColors>
      <color rgb="FF6969FF"/>
      <color rgb="FF9F9FFF"/>
      <color rgb="FFFFF9E7"/>
      <color rgb="FFC1C1FF"/>
      <color rgb="FF5D5DFF"/>
      <color rgb="FFFBFBFB"/>
      <color rgb="FFA568D2"/>
      <color rgb="FF31B4E3"/>
      <color rgb="FF1DA5D5"/>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26669</xdr:colOff>
      <xdr:row>2</xdr:row>
      <xdr:rowOff>83820</xdr:rowOff>
    </xdr:from>
    <xdr:to>
      <xdr:col>3</xdr:col>
      <xdr:colOff>1697385</xdr:colOff>
      <xdr:row>2</xdr:row>
      <xdr:rowOff>239939</xdr:rowOff>
    </xdr:to>
    <xdr:pic>
      <xdr:nvPicPr>
        <xdr:cNvPr id="2" name="Picture 1">
          <a:extLst>
            <a:ext uri="{FF2B5EF4-FFF2-40B4-BE49-F238E27FC236}">
              <a16:creationId xmlns:a16="http://schemas.microsoft.com/office/drawing/2014/main" id="{458646D2-6EC0-4082-B1BC-3B6466AEFEB2}"/>
            </a:ext>
          </a:extLst>
        </xdr:cNvPr>
        <xdr:cNvPicPr>
          <a:picLocks noChangeAspect="1"/>
        </xdr:cNvPicPr>
      </xdr:nvPicPr>
      <xdr:blipFill>
        <a:blip xmlns:r="http://schemas.openxmlformats.org/officeDocument/2006/relationships" r:embed="rId1"/>
        <a:stretch>
          <a:fillRect/>
        </a:stretch>
      </xdr:blipFill>
      <xdr:spPr>
        <a:xfrm>
          <a:off x="2255519" y="407670"/>
          <a:ext cx="1670716" cy="1561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114758</xdr:colOff>
      <xdr:row>0</xdr:row>
      <xdr:rowOff>119350</xdr:rowOff>
    </xdr:from>
    <xdr:to>
      <xdr:col>2</xdr:col>
      <xdr:colOff>1714916</xdr:colOff>
      <xdr:row>0</xdr:row>
      <xdr:rowOff>358096</xdr:rowOff>
    </xdr:to>
    <xdr:pic>
      <xdr:nvPicPr>
        <xdr:cNvPr id="2" name="Picture 1">
          <a:extLst>
            <a:ext uri="{FF2B5EF4-FFF2-40B4-BE49-F238E27FC236}">
              <a16:creationId xmlns:a16="http://schemas.microsoft.com/office/drawing/2014/main" id="{ABA71BB3-583A-46EF-8141-3E546BFA28B2}"/>
            </a:ext>
          </a:extLst>
        </xdr:cNvPr>
        <xdr:cNvPicPr>
          <a:picLocks noChangeAspect="1"/>
        </xdr:cNvPicPr>
      </xdr:nvPicPr>
      <xdr:blipFill>
        <a:blip xmlns:r="http://schemas.openxmlformats.org/officeDocument/2006/relationships" r:embed="rId1"/>
        <a:stretch>
          <a:fillRect/>
        </a:stretch>
      </xdr:blipFill>
      <xdr:spPr>
        <a:xfrm>
          <a:off x="114758" y="119350"/>
          <a:ext cx="2554953" cy="2387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300989</xdr:colOff>
      <xdr:row>0</xdr:row>
      <xdr:rowOff>3810</xdr:rowOff>
    </xdr:from>
    <xdr:to>
      <xdr:col>12</xdr:col>
      <xdr:colOff>2571002</xdr:colOff>
      <xdr:row>2</xdr:row>
      <xdr:rowOff>247652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9071609" y="3810"/>
          <a:ext cx="2574813" cy="659132"/>
        </a:xfrm>
        <a:prstGeom prst="rect">
          <a:avLst/>
        </a:prstGeom>
      </xdr:spPr>
    </xdr:pic>
    <xdr:clientData/>
  </xdr:twoCellAnchor>
  <xdr:twoCellAnchor editAs="oneCell">
    <xdr:from>
      <xdr:col>2</xdr:col>
      <xdr:colOff>2183130</xdr:colOff>
      <xdr:row>0</xdr:row>
      <xdr:rowOff>57150</xdr:rowOff>
    </xdr:from>
    <xdr:to>
      <xdr:col>5</xdr:col>
      <xdr:colOff>261016</xdr:colOff>
      <xdr:row>0</xdr:row>
      <xdr:rowOff>213269</xdr:rowOff>
    </xdr:to>
    <xdr:pic>
      <xdr:nvPicPr>
        <xdr:cNvPr id="3" name="Picture 2">
          <a:extLst>
            <a:ext uri="{FF2B5EF4-FFF2-40B4-BE49-F238E27FC236}">
              <a16:creationId xmlns:a16="http://schemas.microsoft.com/office/drawing/2014/main" id="{80B60463-4231-4CC3-B9B3-ACD12F617C8B}"/>
            </a:ext>
          </a:extLst>
        </xdr:cNvPr>
        <xdr:cNvPicPr>
          <a:picLocks noChangeAspect="1"/>
        </xdr:cNvPicPr>
      </xdr:nvPicPr>
      <xdr:blipFill>
        <a:blip xmlns:r="http://schemas.openxmlformats.org/officeDocument/2006/relationships" r:embed="rId2"/>
        <a:stretch>
          <a:fillRect/>
        </a:stretch>
      </xdr:blipFill>
      <xdr:spPr>
        <a:xfrm>
          <a:off x="3318510" y="57150"/>
          <a:ext cx="1670716" cy="1561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18"/>
  <sheetViews>
    <sheetView topLeftCell="C1" zoomScaleNormal="100" workbookViewId="0">
      <pane xSplit="10" ySplit="17" topLeftCell="M18" activePane="bottomRight" state="frozen"/>
      <selection activeCell="C1" sqref="C1"/>
      <selection pane="topRight" activeCell="M1" sqref="M1"/>
      <selection pane="bottomLeft" activeCell="C18" sqref="C18"/>
      <selection pane="bottomRight" activeCell="D8" sqref="D8"/>
    </sheetView>
  </sheetViews>
  <sheetFormatPr defaultRowHeight="12.9" x14ac:dyDescent="0.55000000000000004"/>
  <cols>
    <col min="1" max="1" width="4.7890625" style="11" customWidth="1"/>
    <col min="2" max="2" width="8.83984375" style="11" hidden="1" customWidth="1"/>
    <col min="3" max="3" width="26" style="11" customWidth="1"/>
    <col min="4" max="4" width="25.26171875" style="11" customWidth="1"/>
    <col min="5" max="5" width="23.62890625" style="11" customWidth="1"/>
    <col min="6" max="6" width="10.734375" style="11" customWidth="1"/>
    <col min="7" max="7" width="12.05078125" style="11" customWidth="1"/>
    <col min="8" max="8" width="12.62890625" style="11" customWidth="1"/>
    <col min="9" max="9" width="12.68359375" style="11" customWidth="1"/>
    <col min="10" max="10" width="10.26171875" style="11" customWidth="1"/>
    <col min="11" max="11" width="8.15625" style="11" customWidth="1"/>
    <col min="12" max="12" width="38.47265625" style="11" customWidth="1"/>
    <col min="13" max="13" width="28.1015625" style="11" customWidth="1"/>
    <col min="14" max="14" width="30.68359375" style="11" customWidth="1"/>
    <col min="15" max="16384" width="8.83984375" style="11"/>
  </cols>
  <sheetData>
    <row r="1" spans="1:13" ht="11.1" customHeight="1" x14ac:dyDescent="0.55000000000000004"/>
    <row r="2" spans="1:13" ht="14.4" customHeight="1" x14ac:dyDescent="0.55000000000000004">
      <c r="A2" s="59"/>
      <c r="C2" s="59"/>
      <c r="D2" s="118" t="s">
        <v>196</v>
      </c>
      <c r="E2" s="89" t="s">
        <v>195</v>
      </c>
      <c r="F2" s="90" t="s">
        <v>191</v>
      </c>
      <c r="G2" s="91" t="s">
        <v>173</v>
      </c>
      <c r="H2" s="91" t="s">
        <v>174</v>
      </c>
      <c r="I2" s="91" t="s">
        <v>205</v>
      </c>
      <c r="J2" s="91" t="s">
        <v>176</v>
      </c>
      <c r="K2" s="92" t="s">
        <v>186</v>
      </c>
      <c r="L2" s="93"/>
      <c r="M2" s="59"/>
    </row>
    <row r="3" spans="1:13" ht="20.100000000000001" customHeight="1" x14ac:dyDescent="0.55000000000000004">
      <c r="A3" s="59"/>
      <c r="C3" s="59"/>
      <c r="D3" s="119"/>
      <c r="E3" s="88"/>
      <c r="F3" s="83"/>
      <c r="G3" s="84"/>
      <c r="H3" s="84"/>
      <c r="I3" s="84"/>
      <c r="J3" s="84"/>
      <c r="K3" s="85"/>
      <c r="L3" s="80"/>
      <c r="M3" s="59"/>
    </row>
    <row r="4" spans="1:13" ht="18.600000000000001" customHeight="1" x14ac:dyDescent="0.55000000000000004">
      <c r="A4" s="59"/>
      <c r="C4" s="59"/>
      <c r="D4" s="74" t="s">
        <v>13</v>
      </c>
      <c r="E4" s="75" t="s">
        <v>189</v>
      </c>
      <c r="F4" s="86" t="str">
        <f>IF((OR(E4="From Scratch",E4="Transformation",E4="Improvement",E4="Presale/Proposal")),"Y","N")</f>
        <v>Y</v>
      </c>
      <c r="G4" s="87" t="str">
        <f>IF((OR(E4="From Scratch",E4="Improvement",E4="CMS/Web",E4="Visualization")),"Y","N")</f>
        <v>N</v>
      </c>
      <c r="H4" s="87" t="str">
        <f>IF((OR(E4="From Scratch",E4="Transformation",E4="Improvement",E4="Presale/Proposal",E4="Visualization")),"Y","N")</f>
        <v>Y</v>
      </c>
      <c r="I4" s="87" t="str">
        <f>IF((OR(E4="Improvement",E4="CMS/Web",E4="Presale/Proposal",E4="Visualization")),"Y","N")</f>
        <v>Y</v>
      </c>
      <c r="J4" s="87" t="str">
        <f>IF((OR(E4="From Scratch",E4="Transformation",E4="Improvement")),"Y","N")</f>
        <v>N</v>
      </c>
      <c r="K4" s="87" t="str">
        <f>IF((OR(E4="Improvement",E4="CMS/Web",E4="Visualization")),"Y","N")</f>
        <v>N</v>
      </c>
      <c r="L4" s="117"/>
      <c r="M4" s="59"/>
    </row>
    <row r="5" spans="1:13" ht="18.600000000000001" customHeight="1" x14ac:dyDescent="0.55000000000000004">
      <c r="A5" s="59"/>
      <c r="C5" s="59"/>
      <c r="D5" s="74" t="s">
        <v>184</v>
      </c>
      <c r="E5" s="75" t="s">
        <v>185</v>
      </c>
      <c r="F5" s="87" t="str">
        <f>IF(E5="No","N","Y")</f>
        <v>N</v>
      </c>
      <c r="G5" s="87" t="str">
        <f>IF((OR(E5="Yes",E5="No")),"Y","N")</f>
        <v>Y</v>
      </c>
      <c r="H5" s="87" t="str">
        <f>IF(E5="No","N","Y")</f>
        <v>N</v>
      </c>
      <c r="I5" s="87" t="str">
        <f>IF((OR(E5="Yes",E5="No")),"Y","N")</f>
        <v>Y</v>
      </c>
      <c r="J5" s="87" t="str">
        <f>IF((OR(E5="Yes",E5="No")),"Y","N")</f>
        <v>Y</v>
      </c>
      <c r="K5" s="87" t="str">
        <f>IF(E5="No","Y","N")</f>
        <v>Y</v>
      </c>
      <c r="L5" s="117"/>
      <c r="M5" s="59"/>
    </row>
    <row r="6" spans="1:13" ht="18.600000000000001" customHeight="1" x14ac:dyDescent="0.55000000000000004">
      <c r="A6" s="59"/>
      <c r="C6" s="59"/>
      <c r="D6" s="74" t="s">
        <v>142</v>
      </c>
      <c r="E6" s="75" t="s">
        <v>11</v>
      </c>
      <c r="F6" s="87" t="str">
        <f>IF((OR(E6="High",E6="Medium")),"Y","N")</f>
        <v>N</v>
      </c>
      <c r="G6" s="87" t="str">
        <f>IF((OR(E6="High")),"N","Y")</f>
        <v>Y</v>
      </c>
      <c r="H6" s="87" t="str">
        <f>IF((OR(E6="High",E6="Medium")),"Y","N")</f>
        <v>N</v>
      </c>
      <c r="I6" s="87" t="str">
        <f>IF((OR(E6="High")),"N","Y")</f>
        <v>Y</v>
      </c>
      <c r="J6" s="87" t="str">
        <f>IF((OR(E6="High",E6="Medium")),"Y","N")</f>
        <v>N</v>
      </c>
      <c r="K6" s="87" t="str">
        <f>IF((OR(E6="High",E6="Medium")),"N","Y")</f>
        <v>Y</v>
      </c>
      <c r="L6" s="117"/>
      <c r="M6" s="59"/>
    </row>
    <row r="7" spans="1:13" ht="18.600000000000001" customHeight="1" x14ac:dyDescent="0.55000000000000004">
      <c r="A7" s="59"/>
      <c r="C7" s="59"/>
      <c r="D7" s="74" t="s">
        <v>14</v>
      </c>
      <c r="E7" s="75" t="s">
        <v>190</v>
      </c>
      <c r="F7" s="87" t="str">
        <f>IF((OR(E7="Large",E7="Medium")),"Y","N")</f>
        <v>Y</v>
      </c>
      <c r="G7" s="87" t="str">
        <f>IF((OR(E7="Medium",E7="Small")),"Y","N")</f>
        <v>N</v>
      </c>
      <c r="H7" s="87" t="str">
        <f>IF((OR(,E7="Large",E7="Medium")),"Y","N")</f>
        <v>Y</v>
      </c>
      <c r="I7" s="87" t="str">
        <f>IF((OR(E7="Medium",E7="Small")),"Y","N")</f>
        <v>N</v>
      </c>
      <c r="J7" s="87" t="str">
        <f>IF((OR(E7="Large",E7="Medium")),"Y","N")</f>
        <v>Y</v>
      </c>
      <c r="K7" s="87" t="str">
        <f>IF((OR(E7="Medium",E7="Small")),"Y","N")</f>
        <v>N</v>
      </c>
      <c r="L7" s="117"/>
      <c r="M7" s="59"/>
    </row>
    <row r="8" spans="1:13" ht="18.600000000000001" customHeight="1" x14ac:dyDescent="0.55000000000000004">
      <c r="A8" s="59"/>
      <c r="C8" s="59"/>
      <c r="D8" s="74" t="s">
        <v>15</v>
      </c>
      <c r="E8" s="75" t="s">
        <v>193</v>
      </c>
      <c r="F8" s="87" t="str">
        <f>IF((OR(E8="Comprehensive")),"Y","N")</f>
        <v>N</v>
      </c>
      <c r="G8" s="87" t="str">
        <f>IF((OR(E8="Comprehensive",E8="Reasonable",E8="Lacking Somewhat")),"Y","N")</f>
        <v>N</v>
      </c>
      <c r="H8" s="87" t="str">
        <f>IF((OR(E8="Comprehensive",E8="Reasonable",E8="Lacking Somewhat")),"Y","N")</f>
        <v>N</v>
      </c>
      <c r="I8" s="87" t="str">
        <f>IF((OR(E8="Comprehensive",E8="Reasonable",E8="Lacking Somewhat",E8="Inadequate")),"Y","N")</f>
        <v>Y</v>
      </c>
      <c r="J8" s="87" t="str">
        <f>IF((OR(E8="Comprehensive")),"Y","N")</f>
        <v>N</v>
      </c>
      <c r="K8" s="87" t="str">
        <f>IF((OR(E8="Comprehensive",E8="Reasonable",E8="Lacking Somewhat",E8="Inadequate")),"Y","N")</f>
        <v>Y</v>
      </c>
      <c r="L8" s="79"/>
      <c r="M8" s="59"/>
    </row>
    <row r="9" spans="1:13" ht="18.600000000000001" customHeight="1" x14ac:dyDescent="0.55000000000000004">
      <c r="A9" s="59"/>
      <c r="C9" s="59"/>
      <c r="D9" s="74" t="s">
        <v>16</v>
      </c>
      <c r="E9" s="75" t="s">
        <v>180</v>
      </c>
      <c r="F9" s="87" t="str">
        <f>IF((OR(E8="Foot In The Door",E8="High Value Customer",E8="Opportunity")),"N","Y")</f>
        <v>Y</v>
      </c>
      <c r="G9" s="87" t="str">
        <f>IF((OR(E8="Foot In The Door",E8="High Value Customer",E8="Opportunity")),"N","Y")</f>
        <v>Y</v>
      </c>
      <c r="H9" s="87" t="str">
        <f>IF((OR(E8="Foot In The Door",E8="High Value Customer",E8="Opportunity")),"N","Y")</f>
        <v>Y</v>
      </c>
      <c r="I9" s="87" t="str">
        <f>IF((OR(E8="Foot In The Door",E8="High Value Customer",E8="Opportunity")),"N","Y")</f>
        <v>Y</v>
      </c>
      <c r="J9" s="87" t="str">
        <f>IF((OR(E8="Foot In The Door",E8="High Value Customer",E8="Opportunity")),"N","Y")</f>
        <v>Y</v>
      </c>
      <c r="K9" s="87" t="str">
        <f>IF((OR(E9="Reference Implementation",E8="Foot In The Door",E8="High Value Customer",E8="Opportunity")),"N","Y")</f>
        <v>Y</v>
      </c>
      <c r="L9" s="79"/>
      <c r="M9" s="59"/>
    </row>
    <row r="10" spans="1:13" ht="18.600000000000001" customHeight="1" x14ac:dyDescent="0.55000000000000004">
      <c r="A10" s="59"/>
      <c r="C10" s="59"/>
      <c r="D10" s="74" t="s">
        <v>17</v>
      </c>
      <c r="E10" s="75" t="s">
        <v>194</v>
      </c>
      <c r="F10" s="87" t="str">
        <f>IF((OR(E10="User Research",E10="Collaborative Design",E10="Review/Iteration")),"Y","N")</f>
        <v>N</v>
      </c>
      <c r="G10" s="87" t="str">
        <f>IF((OR(E10="User Research",E10="Collaborative Design",E10="Review/Iteration",E10="Do As We Tell You",E10="MVP")),"Y","N")</f>
        <v>Y</v>
      </c>
      <c r="H10" s="87" t="str">
        <f>IF((OR(E10="User Research",E10="Collaborative Design",,E10="MVP")),"Y","N")</f>
        <v>Y</v>
      </c>
      <c r="I10" s="87" t="str">
        <f>IF((OR(E10="Review/Iteration",E10="Do As We Tell You",E10="MVP")),"Y","N")</f>
        <v>Y</v>
      </c>
      <c r="J10" s="87" t="str">
        <f>IF((OR(E10="User Research")),"Y","N")</f>
        <v>N</v>
      </c>
      <c r="K10" s="87" t="str">
        <f>IF((OR(E10="MVP")),"Y","N")</f>
        <v>Y</v>
      </c>
      <c r="L10" s="79"/>
      <c r="M10" s="59"/>
    </row>
    <row r="11" spans="1:13" ht="18.600000000000001" customHeight="1" x14ac:dyDescent="0.55000000000000004">
      <c r="A11" s="59"/>
      <c r="C11" s="59"/>
      <c r="D11" s="74" t="s">
        <v>18</v>
      </c>
      <c r="E11" s="75" t="s">
        <v>181</v>
      </c>
      <c r="F11" s="87" t="str">
        <f>IF((OR(E11="4-6 Weeks",E11="6-10 Weeks")),"Y","N")</f>
        <v>N</v>
      </c>
      <c r="G11" s="87" t="str">
        <f>IF((OR(E11="2-3 Weeks",E11="4-6 Weeks",E11="6-10 Weeks")),"Y","N")</f>
        <v>Y</v>
      </c>
      <c r="H11" s="87" t="str">
        <f>IF((OR(E11="2-3 Weeks",E11="4-6 Weeks",E11="6-10 Weeks")),"Y","N")</f>
        <v>Y</v>
      </c>
      <c r="I11" s="87" t="str">
        <f>IF((OR(E11="3-7 Days",E11="2-3 Weeks",E11="4-6 Weeks",E11="6-10 Weeks")),"Y","N")</f>
        <v>Y</v>
      </c>
      <c r="J11" s="87" t="str">
        <f>IF((OR(E11="6-10 Weeks")),"Y","N")</f>
        <v>N</v>
      </c>
      <c r="K11" s="87" t="str">
        <f>IF((OR(E11="2-3 Weeks")),"Y","N")</f>
        <v>Y</v>
      </c>
      <c r="L11" s="79"/>
      <c r="M11" s="59"/>
    </row>
    <row r="12" spans="1:13" ht="18.600000000000001" customHeight="1" x14ac:dyDescent="0.55000000000000004">
      <c r="A12" s="59"/>
      <c r="C12" s="59"/>
      <c r="D12" s="74" t="s">
        <v>141</v>
      </c>
      <c r="E12" s="75" t="s">
        <v>11</v>
      </c>
      <c r="F12" s="87" t="str">
        <f>IF((OR(E12="High")),"Y","N")</f>
        <v>N</v>
      </c>
      <c r="G12" s="87" t="str">
        <f>IF((OR(E12="High",E12="Medium",E12="Low")),"Y","N")</f>
        <v>Y</v>
      </c>
      <c r="H12" s="87" t="str">
        <f>IF((OR(E12="High",E12="Medium")),"Y","N")</f>
        <v>N</v>
      </c>
      <c r="I12" s="87" t="str">
        <f>IF((OR(E12="High",E12="Medium",E12="Low")),"Y","N")</f>
        <v>Y</v>
      </c>
      <c r="J12" s="87" t="str">
        <f>IF((OR(E12="High")),"Y","N")</f>
        <v>N</v>
      </c>
      <c r="K12" s="87" t="str">
        <f>IF((OR(E12="High",E12="Medium")),"N","Y")</f>
        <v>Y</v>
      </c>
      <c r="L12" s="79"/>
      <c r="M12" s="59"/>
    </row>
    <row r="13" spans="1:13" ht="18.600000000000001" customHeight="1" x14ac:dyDescent="0.55000000000000004">
      <c r="A13" s="59"/>
      <c r="C13" s="59"/>
      <c r="D13" s="74" t="s">
        <v>19</v>
      </c>
      <c r="E13" s="75" t="s">
        <v>182</v>
      </c>
      <c r="F13" s="87" t="str">
        <f>IF((OR(E13="Simplification",E13="Modernization",E13="Transformation",E13="TCO Reduction",E13="Revenue Generation")),"Y","N")</f>
        <v>Y</v>
      </c>
      <c r="G13" s="87" t="str">
        <f>IF((OR(E13="Simplification",E13="Modernization",E13="Transformation",E13="TCO Reduction",E13="Revenue Generation")),"Y","N")</f>
        <v>Y</v>
      </c>
      <c r="H13" s="87" t="str">
        <f>IF((OR(E13="Simplification",E13="Modernization",E13="Transformation",E13="TCO Reduction",E13="Revenue Generation")),"Y","N")</f>
        <v>Y</v>
      </c>
      <c r="I13" s="87" t="str">
        <f>IF((OR(E13="Simplification",E13="Modernization",E13="Transformation",E13="TCO Reduction",E13="Revenue Generation")),"Y","N")</f>
        <v>Y</v>
      </c>
      <c r="J13" s="87" t="str">
        <f>IF((OR(E13="Modernization",E13="TCO Reduction",E13="Revenue Generation")),"Y","N")</f>
        <v>Y</v>
      </c>
      <c r="K13" s="87" t="str">
        <f>IF((OR(E13="Simplification",E13="Modernization",,E13="TCO Reduction",E13="Revenue Generation")),"Y","N")</f>
        <v>Y</v>
      </c>
      <c r="L13" s="79"/>
      <c r="M13" s="59"/>
    </row>
    <row r="14" spans="1:13" ht="18.600000000000001" customHeight="1" x14ac:dyDescent="0.55000000000000004">
      <c r="A14" s="59"/>
      <c r="C14" s="59"/>
      <c r="D14" s="77" t="s">
        <v>20</v>
      </c>
      <c r="E14" s="75" t="s">
        <v>186</v>
      </c>
      <c r="F14" s="87" t="str">
        <f>IF((OR(E14="Sufficient")),"Y","N")</f>
        <v>N</v>
      </c>
      <c r="G14" s="87" t="str">
        <f>IF((OR(E14="Sufficient",E14="Challenging",E14="Minimal")),"Y","N")</f>
        <v>Y</v>
      </c>
      <c r="H14" s="87" t="str">
        <f>IF((OR(E14="Sufficient",E14="Challenging",)),"Y","N")</f>
        <v>N</v>
      </c>
      <c r="I14" s="87" t="str">
        <f>IF((OR(E14="Sufficient",E14="Challenging",E14="Minimal")),"Y","N")</f>
        <v>Y</v>
      </c>
      <c r="J14" s="87" t="str">
        <f>IF((OR(E14="Sufficient",E14="Chllenging",)),"Y","N")</f>
        <v>N</v>
      </c>
      <c r="K14" s="87" t="str">
        <f>IF((OR(E14="Sufficient",E14="Chllenging",E14="Minimal")),"Y","N")</f>
        <v>Y</v>
      </c>
      <c r="L14" s="79"/>
      <c r="M14" s="59"/>
    </row>
    <row r="15" spans="1:13" ht="15.9" customHeight="1" x14ac:dyDescent="0.55000000000000004">
      <c r="A15" s="59"/>
      <c r="C15" s="59"/>
      <c r="D15" s="82" t="s">
        <v>188</v>
      </c>
      <c r="E15" s="72"/>
      <c r="F15" s="73"/>
      <c r="G15" s="73"/>
      <c r="H15" s="73"/>
      <c r="I15" s="73"/>
      <c r="J15" s="73"/>
      <c r="K15" s="81"/>
      <c r="L15" s="79"/>
      <c r="M15" s="59"/>
    </row>
    <row r="16" spans="1:13" ht="16.2" customHeight="1" x14ac:dyDescent="0.55000000000000004">
      <c r="A16" s="59"/>
      <c r="C16" s="59"/>
      <c r="D16" s="78"/>
      <c r="E16" s="73"/>
      <c r="F16" s="73"/>
      <c r="G16" s="73"/>
      <c r="H16" s="73"/>
      <c r="I16" s="73"/>
      <c r="J16" s="73"/>
      <c r="K16" s="81"/>
      <c r="L16" s="79"/>
      <c r="M16" s="59"/>
    </row>
    <row r="17" spans="3:13" ht="30.9" customHeight="1" x14ac:dyDescent="0.55000000000000004">
      <c r="C17" s="59"/>
      <c r="D17" s="120" t="s">
        <v>192</v>
      </c>
      <c r="E17" s="120"/>
      <c r="F17" s="120"/>
      <c r="G17" s="120"/>
      <c r="H17" s="120"/>
      <c r="I17" s="120"/>
      <c r="J17" s="120"/>
      <c r="K17" s="120"/>
      <c r="L17" s="79"/>
      <c r="M17" s="76"/>
    </row>
    <row r="18" spans="3:13" ht="50.1" customHeight="1" x14ac:dyDescent="0.55000000000000004">
      <c r="C18" s="59"/>
      <c r="D18" s="59"/>
      <c r="E18" s="59"/>
      <c r="F18" s="59"/>
      <c r="G18" s="59"/>
      <c r="H18" s="59"/>
      <c r="I18" s="59"/>
      <c r="J18" s="59"/>
      <c r="K18" s="59"/>
      <c r="L18" s="59"/>
      <c r="M18" s="59"/>
    </row>
  </sheetData>
  <autoFilter ref="F3:K15"/>
  <mergeCells count="3">
    <mergeCell ref="L4:L7"/>
    <mergeCell ref="D2:D3"/>
    <mergeCell ref="D17:K17"/>
  </mergeCells>
  <conditionalFormatting sqref="F4:K14">
    <cfRule type="cellIs" dxfId="1" priority="1" operator="equal">
      <formula>"No"</formula>
    </cfRule>
    <cfRule type="cellIs" dxfId="0" priority="2" operator="equal">
      <formula>"Y"</formula>
    </cfRule>
    <cfRule type="colorScale" priority="3">
      <colorScale>
        <cfvo type="min"/>
        <cfvo type="max"/>
        <color rgb="FFFF7128"/>
        <color rgb="FFFFEF9C"/>
      </colorScale>
    </cfRule>
  </conditionalFormatting>
  <dataValidations count="10">
    <dataValidation type="list" allowBlank="1" showInputMessage="1" showErrorMessage="1" sqref="E4">
      <formula1>"From Scratch, Transformation, Improvement, CMS/Web, Visualization,Presale/Proposal"</formula1>
    </dataValidation>
    <dataValidation type="list" allowBlank="1" showInputMessage="1" showErrorMessage="1" sqref="E6 E12">
      <formula1>"High, Medium, Low"</formula1>
    </dataValidation>
    <dataValidation type="list" allowBlank="1" showInputMessage="1" showErrorMessage="1" sqref="E7">
      <formula1>"Large, Medium, Small"</formula1>
    </dataValidation>
    <dataValidation type="list" allowBlank="1" showInputMessage="1" showErrorMessage="1" sqref="E8">
      <formula1>"Comprehensive, Reasonable, Lacking Somewhat, Inadequate"</formula1>
    </dataValidation>
    <dataValidation type="list" allowBlank="1" showInputMessage="1" showErrorMessage="1" sqref="E9">
      <formula1>"Reference Implementation, Foot In The Door, High Value Customer, Opportunity"</formula1>
    </dataValidation>
    <dataValidation type="list" allowBlank="1" showInputMessage="1" showErrorMessage="1" sqref="E10">
      <formula1>"User Research, Collaborative Design, Review/Iteration, Do As We Tell You, MVP"</formula1>
    </dataValidation>
    <dataValidation type="list" allowBlank="1" showInputMessage="1" showErrorMessage="1" sqref="E11">
      <formula1>"3-7 Days, 2-3 Weeks, 4-6 Weeks, 6-10 Weeks"</formula1>
    </dataValidation>
    <dataValidation type="list" allowBlank="1" showInputMessage="1" showErrorMessage="1" sqref="E13">
      <formula1>"Simplification, Modernization, Transformation, TCO Reduction, Revenue Generation"</formula1>
    </dataValidation>
    <dataValidation type="list" allowBlank="1" showInputMessage="1" showErrorMessage="1" sqref="E14">
      <formula1>"Sufficient, Challenging, Minimal"</formula1>
    </dataValidation>
    <dataValidation type="list" allowBlank="1" showInputMessage="1" showErrorMessage="1" sqref="E5">
      <formula1>"Yes,No"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outlinePr summaryBelow="0"/>
  </sheetPr>
  <dimension ref="A1:L64"/>
  <sheetViews>
    <sheetView zoomScale="83" zoomScaleNormal="83" workbookViewId="0">
      <pane xSplit="11" ySplit="3" topLeftCell="O4" activePane="bottomRight" state="frozen"/>
      <selection pane="topRight" activeCell="L1" sqref="L1"/>
      <selection pane="bottomLeft" activeCell="A4" sqref="A4"/>
      <selection pane="bottomRight" activeCell="C5" sqref="C5"/>
    </sheetView>
  </sheetViews>
  <sheetFormatPr defaultRowHeight="14.4" outlineLevelRow="1" x14ac:dyDescent="0.55000000000000004"/>
  <cols>
    <col min="1" max="1" width="1.9453125" customWidth="1"/>
    <col min="2" max="2" width="11.20703125" customWidth="1"/>
    <col min="3" max="3" width="41.47265625" customWidth="1"/>
    <col min="4" max="4" width="47.1015625" customWidth="1"/>
    <col min="5" max="5" width="20.9453125" style="62" customWidth="1"/>
    <col min="6" max="6" width="10.26171875" customWidth="1"/>
    <col min="7" max="7" width="10.62890625" customWidth="1"/>
    <col min="8" max="8" width="10.68359375" customWidth="1"/>
    <col min="9" max="9" width="14.3671875" customWidth="1"/>
    <col min="10" max="10" width="10.1015625" customWidth="1"/>
  </cols>
  <sheetData>
    <row r="1" spans="1:12" ht="33.299999999999997" customHeight="1" x14ac:dyDescent="0.55000000000000004">
      <c r="A1" s="1"/>
      <c r="B1" s="139"/>
      <c r="C1" s="139"/>
      <c r="L1" s="1"/>
    </row>
    <row r="2" spans="1:12" ht="46.2" customHeight="1" x14ac:dyDescent="0.55000000000000004">
      <c r="A2" s="1"/>
      <c r="B2" s="71" t="s">
        <v>12</v>
      </c>
      <c r="C2" s="71" t="s">
        <v>22</v>
      </c>
      <c r="D2" s="71" t="s">
        <v>21</v>
      </c>
      <c r="E2" s="71" t="s">
        <v>187</v>
      </c>
      <c r="F2" s="70" t="s">
        <v>191</v>
      </c>
      <c r="G2" s="70" t="s">
        <v>173</v>
      </c>
      <c r="H2" s="70" t="s">
        <v>174</v>
      </c>
      <c r="I2" s="70" t="s">
        <v>175</v>
      </c>
      <c r="J2" s="70" t="s">
        <v>176</v>
      </c>
      <c r="K2" s="70" t="s">
        <v>186</v>
      </c>
      <c r="L2" s="1"/>
    </row>
    <row r="3" spans="1:12" ht="14.4" customHeight="1" x14ac:dyDescent="0.55000000000000004">
      <c r="A3" s="1"/>
      <c r="B3" s="37"/>
      <c r="C3" s="37"/>
      <c r="D3" s="37"/>
      <c r="E3" s="63"/>
      <c r="F3" s="38"/>
      <c r="G3" s="38"/>
      <c r="H3" s="38"/>
      <c r="I3" s="38"/>
      <c r="J3" s="38"/>
      <c r="K3" s="38"/>
      <c r="L3" s="1"/>
    </row>
    <row r="4" spans="1:12" ht="60.9" customHeight="1" x14ac:dyDescent="0.55000000000000004">
      <c r="A4" s="1"/>
      <c r="B4" s="94" t="s">
        <v>23</v>
      </c>
      <c r="C4" s="95" t="s">
        <v>24</v>
      </c>
      <c r="D4" s="96"/>
      <c r="E4" s="96"/>
      <c r="F4" s="96"/>
      <c r="G4" s="96"/>
      <c r="H4" s="96"/>
      <c r="I4" s="96"/>
      <c r="J4" s="96"/>
      <c r="K4" s="96"/>
      <c r="L4" s="1"/>
    </row>
    <row r="5" spans="1:12" ht="132.9" customHeight="1" outlineLevel="1" x14ac:dyDescent="0.55000000000000004">
      <c r="A5" s="1"/>
      <c r="B5" s="17" t="s">
        <v>85</v>
      </c>
      <c r="C5" s="21" t="s">
        <v>178</v>
      </c>
      <c r="D5" s="18" t="s">
        <v>183</v>
      </c>
      <c r="E5" s="21" t="s">
        <v>199</v>
      </c>
      <c r="F5" s="39" t="s">
        <v>177</v>
      </c>
      <c r="G5" s="39" t="s">
        <v>177</v>
      </c>
      <c r="H5" s="39" t="s">
        <v>177</v>
      </c>
      <c r="I5" s="39" t="s">
        <v>177</v>
      </c>
      <c r="J5" s="39" t="s">
        <v>177</v>
      </c>
      <c r="K5" s="42" t="s">
        <v>177</v>
      </c>
      <c r="L5" s="1"/>
    </row>
    <row r="6" spans="1:12" ht="20.7" customHeight="1" outlineLevel="1" x14ac:dyDescent="0.55000000000000004">
      <c r="A6" s="1"/>
      <c r="B6" s="17" t="s">
        <v>86</v>
      </c>
      <c r="C6" s="21" t="s">
        <v>139</v>
      </c>
      <c r="D6" s="18"/>
      <c r="E6" s="21" t="s">
        <v>199</v>
      </c>
      <c r="F6" s="40" t="s">
        <v>177</v>
      </c>
      <c r="G6" s="41" t="s">
        <v>177</v>
      </c>
      <c r="H6" s="41" t="s">
        <v>177</v>
      </c>
      <c r="I6" s="41" t="s">
        <v>177</v>
      </c>
      <c r="J6" s="39" t="s">
        <v>177</v>
      </c>
      <c r="K6" s="42" t="s">
        <v>177</v>
      </c>
      <c r="L6" s="1"/>
    </row>
    <row r="7" spans="1:12" ht="25.8" outlineLevel="1" x14ac:dyDescent="0.55000000000000004">
      <c r="A7" s="1"/>
      <c r="B7" s="17" t="s">
        <v>87</v>
      </c>
      <c r="C7" s="21" t="s">
        <v>25</v>
      </c>
      <c r="D7" s="18" t="s">
        <v>26</v>
      </c>
      <c r="E7" s="21" t="s">
        <v>200</v>
      </c>
      <c r="F7" s="40" t="s">
        <v>177</v>
      </c>
      <c r="G7" s="41" t="s">
        <v>177</v>
      </c>
      <c r="H7" s="41" t="s">
        <v>177</v>
      </c>
      <c r="I7" s="41" t="s">
        <v>177</v>
      </c>
      <c r="J7" s="41" t="s">
        <v>177</v>
      </c>
      <c r="K7" s="42" t="s">
        <v>177</v>
      </c>
      <c r="L7" s="1"/>
    </row>
    <row r="8" spans="1:12" ht="38.700000000000003" outlineLevel="1" x14ac:dyDescent="0.55000000000000004">
      <c r="A8" s="1"/>
      <c r="B8" s="17" t="s">
        <v>88</v>
      </c>
      <c r="C8" s="21" t="s">
        <v>27</v>
      </c>
      <c r="D8" s="18" t="s">
        <v>28</v>
      </c>
      <c r="E8" s="21" t="s">
        <v>201</v>
      </c>
      <c r="F8" s="40" t="s">
        <v>177</v>
      </c>
      <c r="G8" s="41" t="s">
        <v>177</v>
      </c>
      <c r="H8" s="41" t="s">
        <v>177</v>
      </c>
      <c r="I8" s="41" t="s">
        <v>177</v>
      </c>
      <c r="J8" s="41" t="s">
        <v>177</v>
      </c>
      <c r="K8" s="42" t="s">
        <v>177</v>
      </c>
      <c r="L8" s="1"/>
    </row>
    <row r="9" spans="1:12" ht="25.8" outlineLevel="1" x14ac:dyDescent="0.55000000000000004">
      <c r="A9" s="1"/>
      <c r="B9" s="17" t="s">
        <v>89</v>
      </c>
      <c r="C9" s="21" t="s">
        <v>29</v>
      </c>
      <c r="D9" s="18" t="s">
        <v>30</v>
      </c>
      <c r="E9" s="21" t="s">
        <v>201</v>
      </c>
      <c r="F9" s="40" t="s">
        <v>177</v>
      </c>
      <c r="G9" s="41" t="s">
        <v>177</v>
      </c>
      <c r="H9" s="41" t="s">
        <v>177</v>
      </c>
      <c r="I9" s="41" t="s">
        <v>177</v>
      </c>
      <c r="J9" s="41" t="s">
        <v>177</v>
      </c>
      <c r="K9" s="42" t="s">
        <v>177</v>
      </c>
      <c r="L9" s="1"/>
    </row>
    <row r="10" spans="1:12" ht="25.8" outlineLevel="1" x14ac:dyDescent="0.55000000000000004">
      <c r="A10" s="1"/>
      <c r="B10" s="17" t="s">
        <v>90</v>
      </c>
      <c r="C10" s="21" t="s">
        <v>143</v>
      </c>
      <c r="D10" s="18" t="s">
        <v>138</v>
      </c>
      <c r="E10" s="21" t="s">
        <v>201</v>
      </c>
      <c r="F10" s="43" t="s">
        <v>177</v>
      </c>
      <c r="G10" s="44" t="s">
        <v>179</v>
      </c>
      <c r="H10" s="44" t="s">
        <v>177</v>
      </c>
      <c r="I10" s="44" t="s">
        <v>179</v>
      </c>
      <c r="J10" s="44" t="s">
        <v>179</v>
      </c>
      <c r="K10" s="42" t="s">
        <v>179</v>
      </c>
      <c r="L10" s="1"/>
    </row>
    <row r="11" spans="1:12" ht="74.099999999999994" customHeight="1" collapsed="1" x14ac:dyDescent="0.55000000000000004">
      <c r="A11" s="1"/>
      <c r="B11" s="34" t="s">
        <v>206</v>
      </c>
      <c r="C11" s="125" t="s">
        <v>31</v>
      </c>
      <c r="D11" s="125"/>
      <c r="E11" s="125"/>
      <c r="F11" s="125"/>
      <c r="G11" s="125"/>
      <c r="H11" s="125"/>
      <c r="I11" s="125"/>
      <c r="J11" s="125"/>
      <c r="K11" s="125"/>
      <c r="L11" s="1"/>
    </row>
    <row r="12" spans="1:12" ht="38.700000000000003" hidden="1" outlineLevel="1" x14ac:dyDescent="0.55000000000000004">
      <c r="A12" s="1"/>
      <c r="B12" s="13" t="s">
        <v>91</v>
      </c>
      <c r="C12" s="12" t="s">
        <v>160</v>
      </c>
      <c r="D12" s="20" t="s">
        <v>32</v>
      </c>
      <c r="E12" s="19" t="s">
        <v>202</v>
      </c>
      <c r="F12" s="45" t="s">
        <v>177</v>
      </c>
      <c r="G12" s="46" t="s">
        <v>179</v>
      </c>
      <c r="H12" s="46" t="s">
        <v>177</v>
      </c>
      <c r="I12" s="46" t="s">
        <v>179</v>
      </c>
      <c r="J12" s="46" t="s">
        <v>179</v>
      </c>
      <c r="K12" s="47" t="s">
        <v>179</v>
      </c>
      <c r="L12" s="1"/>
    </row>
    <row r="13" spans="1:12" ht="25.8" hidden="1" outlineLevel="1" x14ac:dyDescent="0.55000000000000004">
      <c r="A13" s="1"/>
      <c r="B13" s="13" t="s">
        <v>92</v>
      </c>
      <c r="C13" s="12" t="s">
        <v>161</v>
      </c>
      <c r="D13" s="20" t="s">
        <v>33</v>
      </c>
      <c r="E13" s="19" t="s">
        <v>202</v>
      </c>
      <c r="F13" s="48" t="s">
        <v>177</v>
      </c>
      <c r="G13" s="49" t="s">
        <v>177</v>
      </c>
      <c r="H13" s="49" t="s">
        <v>177</v>
      </c>
      <c r="I13" s="49" t="s">
        <v>179</v>
      </c>
      <c r="J13" s="49" t="s">
        <v>179</v>
      </c>
      <c r="K13" s="50" t="s">
        <v>179</v>
      </c>
      <c r="L13" s="1"/>
    </row>
    <row r="14" spans="1:12" ht="21.9" hidden="1" customHeight="1" outlineLevel="1" x14ac:dyDescent="0.55000000000000004">
      <c r="A14" s="1"/>
      <c r="B14" s="13" t="s">
        <v>93</v>
      </c>
      <c r="C14" s="12" t="s">
        <v>162</v>
      </c>
      <c r="D14" s="20" t="s">
        <v>34</v>
      </c>
      <c r="E14" s="19" t="s">
        <v>203</v>
      </c>
      <c r="F14" s="48" t="s">
        <v>177</v>
      </c>
      <c r="G14" s="49" t="s">
        <v>177</v>
      </c>
      <c r="H14" s="49" t="s">
        <v>177</v>
      </c>
      <c r="I14" s="49" t="s">
        <v>179</v>
      </c>
      <c r="J14" s="49" t="s">
        <v>177</v>
      </c>
      <c r="K14" s="50" t="s">
        <v>179</v>
      </c>
      <c r="L14" s="1"/>
    </row>
    <row r="15" spans="1:12" ht="18.3" hidden="1" customHeight="1" outlineLevel="1" x14ac:dyDescent="0.55000000000000004">
      <c r="A15" s="1"/>
      <c r="B15" s="13" t="s">
        <v>94</v>
      </c>
      <c r="C15" s="12" t="s">
        <v>163</v>
      </c>
      <c r="D15" s="20" t="s">
        <v>35</v>
      </c>
      <c r="E15" s="19" t="s">
        <v>203</v>
      </c>
      <c r="F15" s="48" t="s">
        <v>177</v>
      </c>
      <c r="G15" s="49" t="s">
        <v>177</v>
      </c>
      <c r="H15" s="49" t="s">
        <v>177</v>
      </c>
      <c r="I15" s="49" t="s">
        <v>179</v>
      </c>
      <c r="J15" s="49" t="s">
        <v>179</v>
      </c>
      <c r="K15" s="50" t="s">
        <v>179</v>
      </c>
      <c r="L15" s="1"/>
    </row>
    <row r="16" spans="1:12" ht="51.6" hidden="1" outlineLevel="1" x14ac:dyDescent="0.55000000000000004">
      <c r="A16" s="1"/>
      <c r="B16" s="13" t="s">
        <v>95</v>
      </c>
      <c r="C16" s="12" t="s">
        <v>164</v>
      </c>
      <c r="D16" s="20" t="s">
        <v>36</v>
      </c>
      <c r="E16" s="19" t="s">
        <v>202</v>
      </c>
      <c r="F16" s="48" t="s">
        <v>177</v>
      </c>
      <c r="G16" s="49" t="s">
        <v>179</v>
      </c>
      <c r="H16" s="49" t="s">
        <v>179</v>
      </c>
      <c r="I16" s="49" t="s">
        <v>179</v>
      </c>
      <c r="J16" s="49" t="s">
        <v>179</v>
      </c>
      <c r="K16" s="50" t="s">
        <v>179</v>
      </c>
      <c r="L16" s="1"/>
    </row>
    <row r="17" spans="1:12" ht="38.700000000000003" hidden="1" outlineLevel="1" x14ac:dyDescent="0.55000000000000004">
      <c r="A17" s="1"/>
      <c r="B17" s="13" t="s">
        <v>96</v>
      </c>
      <c r="C17" s="12" t="s">
        <v>165</v>
      </c>
      <c r="D17" s="20" t="s">
        <v>37</v>
      </c>
      <c r="E17" s="19" t="s">
        <v>202</v>
      </c>
      <c r="F17" s="48" t="s">
        <v>177</v>
      </c>
      <c r="G17" s="49" t="s">
        <v>177</v>
      </c>
      <c r="H17" s="49" t="s">
        <v>177</v>
      </c>
      <c r="I17" s="49" t="s">
        <v>179</v>
      </c>
      <c r="J17" s="49" t="s">
        <v>179</v>
      </c>
      <c r="K17" s="50" t="s">
        <v>179</v>
      </c>
      <c r="L17" s="1"/>
    </row>
    <row r="18" spans="1:12" ht="23.1" hidden="1" customHeight="1" outlineLevel="1" x14ac:dyDescent="0.55000000000000004">
      <c r="A18" s="1"/>
      <c r="B18" s="13" t="s">
        <v>97</v>
      </c>
      <c r="C18" s="12" t="s">
        <v>166</v>
      </c>
      <c r="D18" s="20" t="s">
        <v>38</v>
      </c>
      <c r="E18" s="19" t="s">
        <v>201</v>
      </c>
      <c r="F18" s="48" t="s">
        <v>177</v>
      </c>
      <c r="G18" s="49" t="s">
        <v>177</v>
      </c>
      <c r="H18" s="49" t="s">
        <v>177</v>
      </c>
      <c r="I18" s="49" t="s">
        <v>179</v>
      </c>
      <c r="J18" s="49" t="s">
        <v>179</v>
      </c>
      <c r="K18" s="50" t="s">
        <v>179</v>
      </c>
      <c r="L18" s="1"/>
    </row>
    <row r="19" spans="1:12" ht="25.8" hidden="1" outlineLevel="1" x14ac:dyDescent="0.55000000000000004">
      <c r="A19" s="1"/>
      <c r="B19" s="13" t="s">
        <v>98</v>
      </c>
      <c r="C19" s="12" t="s">
        <v>167</v>
      </c>
      <c r="D19" s="20" t="s">
        <v>39</v>
      </c>
      <c r="E19" s="19" t="s">
        <v>201</v>
      </c>
      <c r="F19" s="48" t="s">
        <v>177</v>
      </c>
      <c r="G19" s="49" t="s">
        <v>179</v>
      </c>
      <c r="H19" s="49" t="s">
        <v>177</v>
      </c>
      <c r="I19" s="49" t="s">
        <v>179</v>
      </c>
      <c r="J19" s="49" t="s">
        <v>179</v>
      </c>
      <c r="K19" s="50" t="s">
        <v>179</v>
      </c>
      <c r="L19" s="1"/>
    </row>
    <row r="20" spans="1:12" ht="20.399999999999999" hidden="1" customHeight="1" outlineLevel="1" x14ac:dyDescent="0.55000000000000004">
      <c r="A20" s="1"/>
      <c r="B20" s="13" t="s">
        <v>99</v>
      </c>
      <c r="C20" s="12" t="s">
        <v>168</v>
      </c>
      <c r="D20" s="20" t="s">
        <v>40</v>
      </c>
      <c r="E20" s="19" t="s">
        <v>203</v>
      </c>
      <c r="F20" s="48" t="s">
        <v>177</v>
      </c>
      <c r="G20" s="49" t="s">
        <v>177</v>
      </c>
      <c r="H20" s="49" t="s">
        <v>177</v>
      </c>
      <c r="I20" s="49" t="s">
        <v>177</v>
      </c>
      <c r="J20" s="49" t="s">
        <v>177</v>
      </c>
      <c r="K20" s="50" t="s">
        <v>177</v>
      </c>
      <c r="L20" s="1"/>
    </row>
    <row r="21" spans="1:12" ht="20.399999999999999" hidden="1" customHeight="1" outlineLevel="1" x14ac:dyDescent="0.55000000000000004">
      <c r="A21" s="1"/>
      <c r="B21" s="13" t="s">
        <v>100</v>
      </c>
      <c r="C21" s="12" t="s">
        <v>169</v>
      </c>
      <c r="D21" s="20" t="s">
        <v>41</v>
      </c>
      <c r="E21" s="19" t="s">
        <v>203</v>
      </c>
      <c r="F21" s="48" t="s">
        <v>179</v>
      </c>
      <c r="G21" s="49" t="s">
        <v>179</v>
      </c>
      <c r="H21" s="49" t="s">
        <v>177</v>
      </c>
      <c r="I21" s="49" t="s">
        <v>179</v>
      </c>
      <c r="J21" s="49" t="s">
        <v>177</v>
      </c>
      <c r="K21" s="50" t="s">
        <v>179</v>
      </c>
      <c r="L21" s="1"/>
    </row>
    <row r="22" spans="1:12" ht="20.399999999999999" hidden="1" customHeight="1" outlineLevel="1" x14ac:dyDescent="0.55000000000000004">
      <c r="A22" s="1"/>
      <c r="B22" s="13" t="s">
        <v>101</v>
      </c>
      <c r="C22" s="12" t="s">
        <v>170</v>
      </c>
      <c r="D22" s="20" t="s">
        <v>42</v>
      </c>
      <c r="E22" s="19"/>
      <c r="F22" s="48" t="s">
        <v>177</v>
      </c>
      <c r="G22" s="48" t="s">
        <v>177</v>
      </c>
      <c r="H22" s="48" t="s">
        <v>177</v>
      </c>
      <c r="I22" s="48" t="s">
        <v>177</v>
      </c>
      <c r="J22" s="48" t="s">
        <v>179</v>
      </c>
      <c r="K22" s="50" t="s">
        <v>179</v>
      </c>
      <c r="L22" s="1"/>
    </row>
    <row r="23" spans="1:12" ht="20.399999999999999" hidden="1" customHeight="1" outlineLevel="1" x14ac:dyDescent="0.55000000000000004">
      <c r="A23" s="1"/>
      <c r="B23" s="13" t="s">
        <v>102</v>
      </c>
      <c r="C23" s="12" t="s">
        <v>171</v>
      </c>
      <c r="D23" s="20" t="s">
        <v>43</v>
      </c>
      <c r="E23" s="19" t="s">
        <v>201</v>
      </c>
      <c r="F23" s="48" t="s">
        <v>177</v>
      </c>
      <c r="G23" s="49" t="s">
        <v>179</v>
      </c>
      <c r="H23" s="49" t="s">
        <v>177</v>
      </c>
      <c r="I23" s="49" t="s">
        <v>179</v>
      </c>
      <c r="J23" s="49" t="s">
        <v>179</v>
      </c>
      <c r="K23" s="50" t="s">
        <v>179</v>
      </c>
      <c r="L23" s="1"/>
    </row>
    <row r="24" spans="1:12" ht="20.399999999999999" hidden="1" customHeight="1" outlineLevel="1" x14ac:dyDescent="0.55000000000000004">
      <c r="A24" s="1"/>
      <c r="B24" s="13" t="s">
        <v>103</v>
      </c>
      <c r="C24" s="12" t="s">
        <v>172</v>
      </c>
      <c r="D24" s="20"/>
      <c r="E24" s="19" t="s">
        <v>202</v>
      </c>
      <c r="F24" s="48" t="s">
        <v>177</v>
      </c>
      <c r="G24" s="49" t="s">
        <v>179</v>
      </c>
      <c r="H24" s="49" t="s">
        <v>177</v>
      </c>
      <c r="I24" s="49" t="s">
        <v>177</v>
      </c>
      <c r="J24" s="49" t="s">
        <v>179</v>
      </c>
      <c r="K24" s="50" t="s">
        <v>179</v>
      </c>
      <c r="L24" s="1"/>
    </row>
    <row r="25" spans="1:12" ht="25.8" hidden="1" outlineLevel="1" x14ac:dyDescent="0.55000000000000004">
      <c r="A25" s="1"/>
      <c r="B25" s="13" t="s">
        <v>104</v>
      </c>
      <c r="C25" s="19" t="s">
        <v>44</v>
      </c>
      <c r="D25" s="20" t="s">
        <v>45</v>
      </c>
      <c r="E25" s="19" t="s">
        <v>203</v>
      </c>
      <c r="F25" s="48" t="s">
        <v>177</v>
      </c>
      <c r="G25" s="48" t="s">
        <v>177</v>
      </c>
      <c r="H25" s="48" t="s">
        <v>177</v>
      </c>
      <c r="I25" s="48" t="s">
        <v>179</v>
      </c>
      <c r="J25" s="48" t="s">
        <v>177</v>
      </c>
      <c r="K25" s="50" t="s">
        <v>179</v>
      </c>
      <c r="L25" s="1"/>
    </row>
    <row r="26" spans="1:12" hidden="1" outlineLevel="1" x14ac:dyDescent="0.55000000000000004">
      <c r="A26" s="1"/>
      <c r="B26" s="13" t="s">
        <v>105</v>
      </c>
      <c r="C26" s="19" t="s">
        <v>146</v>
      </c>
      <c r="D26" s="20" t="s">
        <v>46</v>
      </c>
      <c r="E26" s="19" t="s">
        <v>203</v>
      </c>
      <c r="F26" s="48" t="s">
        <v>177</v>
      </c>
      <c r="G26" s="48" t="s">
        <v>177</v>
      </c>
      <c r="H26" s="48" t="s">
        <v>177</v>
      </c>
      <c r="I26" s="48" t="s">
        <v>177</v>
      </c>
      <c r="J26" s="48" t="s">
        <v>177</v>
      </c>
      <c r="K26" s="50" t="s">
        <v>177</v>
      </c>
      <c r="L26" s="1"/>
    </row>
    <row r="27" spans="1:12" hidden="1" outlineLevel="1" x14ac:dyDescent="0.55000000000000004">
      <c r="A27" s="1"/>
      <c r="B27" s="13" t="s">
        <v>106</v>
      </c>
      <c r="C27" s="19" t="s">
        <v>47</v>
      </c>
      <c r="D27" s="20"/>
      <c r="E27" s="19" t="s">
        <v>202</v>
      </c>
      <c r="F27" s="48" t="s">
        <v>177</v>
      </c>
      <c r="G27" s="49" t="s">
        <v>179</v>
      </c>
      <c r="H27" s="49" t="s">
        <v>179</v>
      </c>
      <c r="I27" s="49" t="s">
        <v>177</v>
      </c>
      <c r="J27" s="49" t="s">
        <v>177</v>
      </c>
      <c r="K27" s="50" t="s">
        <v>179</v>
      </c>
      <c r="L27" s="1"/>
    </row>
    <row r="28" spans="1:12" hidden="1" outlineLevel="1" x14ac:dyDescent="0.55000000000000004">
      <c r="A28" s="1"/>
      <c r="B28" s="13" t="s">
        <v>107</v>
      </c>
      <c r="C28" s="19" t="s">
        <v>48</v>
      </c>
      <c r="D28" s="20" t="s">
        <v>49</v>
      </c>
      <c r="E28" s="19" t="s">
        <v>201</v>
      </c>
      <c r="F28" s="48" t="s">
        <v>177</v>
      </c>
      <c r="G28" s="48" t="s">
        <v>177</v>
      </c>
      <c r="H28" s="48" t="s">
        <v>177</v>
      </c>
      <c r="I28" s="48" t="s">
        <v>177</v>
      </c>
      <c r="J28" s="48" t="s">
        <v>177</v>
      </c>
      <c r="K28" s="50" t="s">
        <v>177</v>
      </c>
      <c r="L28" s="1"/>
    </row>
    <row r="29" spans="1:12" hidden="1" outlineLevel="1" x14ac:dyDescent="0.55000000000000004">
      <c r="A29" s="1"/>
      <c r="B29" s="13" t="s">
        <v>108</v>
      </c>
      <c r="C29" s="19" t="s">
        <v>50</v>
      </c>
      <c r="D29" s="20" t="s">
        <v>51</v>
      </c>
      <c r="E29" s="19" t="s">
        <v>202</v>
      </c>
      <c r="F29" s="48" t="s">
        <v>177</v>
      </c>
      <c r="G29" s="49" t="s">
        <v>177</v>
      </c>
      <c r="H29" s="49" t="s">
        <v>177</v>
      </c>
      <c r="I29" s="49" t="s">
        <v>177</v>
      </c>
      <c r="J29" s="49" t="s">
        <v>179</v>
      </c>
      <c r="K29" s="50" t="s">
        <v>179</v>
      </c>
      <c r="L29" s="1"/>
    </row>
    <row r="30" spans="1:12" hidden="1" outlineLevel="1" x14ac:dyDescent="0.55000000000000004">
      <c r="A30" s="1"/>
      <c r="B30" s="13" t="s">
        <v>109</v>
      </c>
      <c r="C30" s="19" t="s">
        <v>52</v>
      </c>
      <c r="D30" s="20"/>
      <c r="E30" s="19" t="s">
        <v>204</v>
      </c>
      <c r="F30" s="48" t="s">
        <v>177</v>
      </c>
      <c r="G30" s="49" t="s">
        <v>177</v>
      </c>
      <c r="H30" s="49" t="s">
        <v>179</v>
      </c>
      <c r="I30" s="49" t="s">
        <v>177</v>
      </c>
      <c r="J30" s="49" t="s">
        <v>179</v>
      </c>
      <c r="K30" s="50" t="s">
        <v>179</v>
      </c>
      <c r="L30" s="1"/>
    </row>
    <row r="31" spans="1:12" ht="25.8" hidden="1" outlineLevel="1" x14ac:dyDescent="0.55000000000000004">
      <c r="A31" s="1"/>
      <c r="B31" s="13" t="s">
        <v>110</v>
      </c>
      <c r="C31" s="19" t="s">
        <v>53</v>
      </c>
      <c r="D31" s="20" t="s">
        <v>54</v>
      </c>
      <c r="E31" s="19" t="s">
        <v>203</v>
      </c>
      <c r="F31" s="48" t="s">
        <v>177</v>
      </c>
      <c r="G31" s="48" t="s">
        <v>177</v>
      </c>
      <c r="H31" s="48" t="s">
        <v>177</v>
      </c>
      <c r="I31" s="48" t="s">
        <v>179</v>
      </c>
      <c r="J31" s="48" t="s">
        <v>177</v>
      </c>
      <c r="K31" s="50" t="s">
        <v>179</v>
      </c>
      <c r="L31" s="1"/>
    </row>
    <row r="32" spans="1:12" hidden="1" outlineLevel="1" x14ac:dyDescent="0.55000000000000004">
      <c r="A32" s="1"/>
      <c r="B32" s="13" t="s">
        <v>111</v>
      </c>
      <c r="C32" s="19" t="s">
        <v>145</v>
      </c>
      <c r="D32" s="20"/>
      <c r="E32" s="19" t="s">
        <v>203</v>
      </c>
      <c r="F32" s="48" t="s">
        <v>177</v>
      </c>
      <c r="G32" s="48" t="s">
        <v>177</v>
      </c>
      <c r="H32" s="48" t="s">
        <v>177</v>
      </c>
      <c r="I32" s="48" t="s">
        <v>179</v>
      </c>
      <c r="J32" s="48" t="s">
        <v>179</v>
      </c>
      <c r="K32" s="50" t="s">
        <v>179</v>
      </c>
      <c r="L32" s="1"/>
    </row>
    <row r="33" spans="1:12" hidden="1" outlineLevel="1" x14ac:dyDescent="0.55000000000000004">
      <c r="A33" s="1"/>
      <c r="B33" s="13" t="s">
        <v>112</v>
      </c>
      <c r="C33" s="19" t="s">
        <v>55</v>
      </c>
      <c r="D33" s="20"/>
      <c r="E33" s="19"/>
      <c r="F33" s="48" t="s">
        <v>177</v>
      </c>
      <c r="G33" s="48" t="s">
        <v>177</v>
      </c>
      <c r="H33" s="48" t="s">
        <v>177</v>
      </c>
      <c r="I33" s="48" t="s">
        <v>177</v>
      </c>
      <c r="J33" s="48" t="s">
        <v>177</v>
      </c>
      <c r="K33" s="50" t="s">
        <v>179</v>
      </c>
      <c r="L33" s="1"/>
    </row>
    <row r="34" spans="1:12" ht="94.8" customHeight="1" collapsed="1" x14ac:dyDescent="0.55000000000000004">
      <c r="A34" s="1"/>
      <c r="B34" s="22" t="s">
        <v>208</v>
      </c>
      <c r="C34" s="124" t="s">
        <v>207</v>
      </c>
      <c r="D34" s="124"/>
      <c r="E34" s="124"/>
      <c r="F34" s="124"/>
      <c r="G34" s="124"/>
      <c r="H34" s="124"/>
      <c r="I34" s="124"/>
      <c r="J34" s="124"/>
      <c r="K34" s="124"/>
      <c r="L34" s="1"/>
    </row>
    <row r="35" spans="1:12" hidden="1" outlineLevel="1" x14ac:dyDescent="0.55000000000000004">
      <c r="A35" s="1"/>
      <c r="B35" s="17" t="s">
        <v>112</v>
      </c>
      <c r="C35" s="21" t="s">
        <v>144</v>
      </c>
      <c r="D35" s="18" t="s">
        <v>56</v>
      </c>
      <c r="E35" s="65"/>
      <c r="F35" s="51" t="s">
        <v>177</v>
      </c>
      <c r="G35" s="51" t="s">
        <v>177</v>
      </c>
      <c r="H35" s="51" t="s">
        <v>177</v>
      </c>
      <c r="I35" s="51" t="s">
        <v>177</v>
      </c>
      <c r="J35" s="51" t="s">
        <v>177</v>
      </c>
      <c r="K35" s="52" t="s">
        <v>177</v>
      </c>
      <c r="L35" s="1"/>
    </row>
    <row r="36" spans="1:12" hidden="1" outlineLevel="1" x14ac:dyDescent="0.55000000000000004">
      <c r="A36" s="1"/>
      <c r="B36" s="17" t="s">
        <v>113</v>
      </c>
      <c r="C36" s="21" t="s">
        <v>57</v>
      </c>
      <c r="D36" s="18"/>
      <c r="E36" s="60"/>
      <c r="F36" s="53" t="s">
        <v>177</v>
      </c>
      <c r="G36" s="54" t="s">
        <v>179</v>
      </c>
      <c r="H36" s="54" t="s">
        <v>179</v>
      </c>
      <c r="I36" s="54" t="s">
        <v>179</v>
      </c>
      <c r="J36" s="54" t="s">
        <v>179</v>
      </c>
      <c r="K36" s="52" t="s">
        <v>179</v>
      </c>
      <c r="L36" s="1"/>
    </row>
    <row r="37" spans="1:12" hidden="1" outlineLevel="1" x14ac:dyDescent="0.55000000000000004">
      <c r="A37" s="1"/>
      <c r="B37" s="17" t="s">
        <v>114</v>
      </c>
      <c r="C37" s="21" t="s">
        <v>58</v>
      </c>
      <c r="D37" s="18" t="s">
        <v>59</v>
      </c>
      <c r="E37" s="66"/>
      <c r="F37" s="53" t="s">
        <v>177</v>
      </c>
      <c r="G37" s="53" t="s">
        <v>177</v>
      </c>
      <c r="H37" s="53" t="s">
        <v>177</v>
      </c>
      <c r="I37" s="53" t="s">
        <v>177</v>
      </c>
      <c r="J37" s="54" t="s">
        <v>179</v>
      </c>
      <c r="K37" s="52" t="s">
        <v>179</v>
      </c>
      <c r="L37" s="1"/>
    </row>
    <row r="38" spans="1:12" hidden="1" outlineLevel="1" x14ac:dyDescent="0.55000000000000004">
      <c r="A38" s="1"/>
      <c r="B38" s="17" t="s">
        <v>115</v>
      </c>
      <c r="C38" s="31" t="s">
        <v>140</v>
      </c>
      <c r="D38" s="18"/>
      <c r="E38" s="66"/>
      <c r="F38" s="53" t="s">
        <v>177</v>
      </c>
      <c r="G38" s="53" t="s">
        <v>177</v>
      </c>
      <c r="H38" s="53" t="s">
        <v>179</v>
      </c>
      <c r="I38" s="53" t="s">
        <v>177</v>
      </c>
      <c r="J38" s="53" t="s">
        <v>179</v>
      </c>
      <c r="K38" s="52" t="s">
        <v>177</v>
      </c>
      <c r="L38" s="1"/>
    </row>
    <row r="39" spans="1:12" hidden="1" outlineLevel="1" x14ac:dyDescent="0.55000000000000004">
      <c r="A39" s="1"/>
      <c r="B39" s="17" t="s">
        <v>116</v>
      </c>
      <c r="C39" s="21" t="s">
        <v>147</v>
      </c>
      <c r="D39" s="18" t="s">
        <v>60</v>
      </c>
      <c r="E39" s="66"/>
      <c r="F39" s="53" t="s">
        <v>177</v>
      </c>
      <c r="G39" s="53" t="s">
        <v>177</v>
      </c>
      <c r="H39" s="53" t="s">
        <v>177</v>
      </c>
      <c r="I39" s="53" t="s">
        <v>177</v>
      </c>
      <c r="J39" s="53" t="s">
        <v>177</v>
      </c>
      <c r="K39" s="52" t="s">
        <v>179</v>
      </c>
      <c r="L39" s="1"/>
    </row>
    <row r="40" spans="1:12" ht="51.6" hidden="1" outlineLevel="1" x14ac:dyDescent="0.55000000000000004">
      <c r="A40" s="1"/>
      <c r="B40" s="17" t="s">
        <v>117</v>
      </c>
      <c r="C40" s="21" t="s">
        <v>61</v>
      </c>
      <c r="D40" s="18" t="s">
        <v>62</v>
      </c>
      <c r="E40" s="66"/>
      <c r="F40" s="53" t="s">
        <v>177</v>
      </c>
      <c r="G40" s="54" t="s">
        <v>177</v>
      </c>
      <c r="H40" s="54" t="s">
        <v>179</v>
      </c>
      <c r="I40" s="54" t="s">
        <v>179</v>
      </c>
      <c r="J40" s="54" t="s">
        <v>179</v>
      </c>
      <c r="K40" s="52" t="s">
        <v>179</v>
      </c>
      <c r="L40" s="1"/>
    </row>
    <row r="41" spans="1:12" hidden="1" outlineLevel="1" x14ac:dyDescent="0.55000000000000004">
      <c r="A41" s="1"/>
      <c r="B41" s="17" t="s">
        <v>118</v>
      </c>
      <c r="C41" s="21" t="s">
        <v>148</v>
      </c>
      <c r="D41" s="18" t="s">
        <v>149</v>
      </c>
      <c r="E41" s="66"/>
      <c r="F41" s="53" t="s">
        <v>177</v>
      </c>
      <c r="G41" s="53" t="s">
        <v>177</v>
      </c>
      <c r="H41" s="53" t="s">
        <v>177</v>
      </c>
      <c r="I41" s="53" t="s">
        <v>179</v>
      </c>
      <c r="J41" s="53" t="s">
        <v>179</v>
      </c>
      <c r="K41" s="52" t="s">
        <v>177</v>
      </c>
      <c r="L41" s="1"/>
    </row>
    <row r="42" spans="1:12" ht="90.9" customHeight="1" collapsed="1" x14ac:dyDescent="0.55000000000000004">
      <c r="A42" s="1"/>
      <c r="B42" s="25" t="s">
        <v>209</v>
      </c>
      <c r="C42" s="126" t="s">
        <v>63</v>
      </c>
      <c r="D42" s="126"/>
      <c r="E42" s="61"/>
      <c r="F42" s="121"/>
      <c r="G42" s="122"/>
      <c r="H42" s="122"/>
      <c r="I42" s="122"/>
      <c r="J42" s="122"/>
      <c r="K42" s="123"/>
      <c r="L42" s="1"/>
    </row>
    <row r="43" spans="1:12" hidden="1" outlineLevel="1" x14ac:dyDescent="0.55000000000000004">
      <c r="A43" s="1"/>
      <c r="B43" s="16" t="s">
        <v>119</v>
      </c>
      <c r="C43" s="24" t="s">
        <v>64</v>
      </c>
      <c r="D43" s="23" t="s">
        <v>65</v>
      </c>
      <c r="E43" s="67"/>
      <c r="F43" s="55" t="s">
        <v>177</v>
      </c>
      <c r="G43" s="55" t="s">
        <v>177</v>
      </c>
      <c r="H43" s="55" t="s">
        <v>177</v>
      </c>
      <c r="I43" s="55" t="s">
        <v>179</v>
      </c>
      <c r="J43" s="55" t="s">
        <v>177</v>
      </c>
      <c r="K43" s="56" t="s">
        <v>179</v>
      </c>
      <c r="L43" s="1"/>
    </row>
    <row r="44" spans="1:12" hidden="1" outlineLevel="1" x14ac:dyDescent="0.55000000000000004">
      <c r="A44" s="1"/>
      <c r="B44" s="16" t="s">
        <v>120</v>
      </c>
      <c r="C44" s="24" t="s">
        <v>66</v>
      </c>
      <c r="D44" s="23" t="s">
        <v>67</v>
      </c>
      <c r="E44" s="67"/>
      <c r="F44" s="55" t="s">
        <v>177</v>
      </c>
      <c r="G44" s="55" t="s">
        <v>177</v>
      </c>
      <c r="H44" s="55" t="s">
        <v>177</v>
      </c>
      <c r="I44" s="55" t="s">
        <v>177</v>
      </c>
      <c r="J44" s="55" t="s">
        <v>177</v>
      </c>
      <c r="K44" s="56" t="s">
        <v>177</v>
      </c>
      <c r="L44" s="1"/>
    </row>
    <row r="45" spans="1:12" hidden="1" outlineLevel="1" x14ac:dyDescent="0.55000000000000004">
      <c r="A45" s="1"/>
      <c r="B45" s="16" t="s">
        <v>121</v>
      </c>
      <c r="C45" s="24" t="s">
        <v>68</v>
      </c>
      <c r="D45" s="23" t="s">
        <v>69</v>
      </c>
      <c r="E45" s="67"/>
      <c r="F45" s="55" t="s">
        <v>177</v>
      </c>
      <c r="G45" s="55" t="s">
        <v>177</v>
      </c>
      <c r="H45" s="55" t="s">
        <v>177</v>
      </c>
      <c r="I45" s="55" t="s">
        <v>179</v>
      </c>
      <c r="J45" s="55" t="s">
        <v>177</v>
      </c>
      <c r="K45" s="56" t="s">
        <v>179</v>
      </c>
      <c r="L45" s="1"/>
    </row>
    <row r="46" spans="1:12" ht="25.8" hidden="1" outlineLevel="1" x14ac:dyDescent="0.55000000000000004">
      <c r="A46" s="1"/>
      <c r="B46" s="16" t="s">
        <v>122</v>
      </c>
      <c r="C46" s="24" t="s">
        <v>150</v>
      </c>
      <c r="D46" s="23" t="s">
        <v>151</v>
      </c>
      <c r="E46" s="67"/>
      <c r="F46" s="55" t="s">
        <v>177</v>
      </c>
      <c r="G46" s="55" t="s">
        <v>177</v>
      </c>
      <c r="H46" s="55" t="s">
        <v>177</v>
      </c>
      <c r="I46" s="55" t="s">
        <v>179</v>
      </c>
      <c r="J46" s="55" t="s">
        <v>179</v>
      </c>
      <c r="K46" s="56" t="s">
        <v>179</v>
      </c>
      <c r="L46" s="1"/>
    </row>
    <row r="47" spans="1:12" hidden="1" outlineLevel="1" x14ac:dyDescent="0.55000000000000004">
      <c r="A47" s="1"/>
      <c r="B47" s="16" t="s">
        <v>123</v>
      </c>
      <c r="C47" s="24" t="s">
        <v>70</v>
      </c>
      <c r="D47" s="23"/>
      <c r="E47" s="67"/>
      <c r="F47" s="55" t="s">
        <v>177</v>
      </c>
      <c r="G47" s="55" t="s">
        <v>177</v>
      </c>
      <c r="H47" s="55" t="s">
        <v>177</v>
      </c>
      <c r="I47" s="55" t="s">
        <v>177</v>
      </c>
      <c r="J47" s="55" t="s">
        <v>179</v>
      </c>
      <c r="K47" s="56" t="s">
        <v>179</v>
      </c>
      <c r="L47" s="1"/>
    </row>
    <row r="48" spans="1:12" hidden="1" outlineLevel="1" x14ac:dyDescent="0.55000000000000004">
      <c r="A48" s="1"/>
      <c r="B48" s="16" t="s">
        <v>124</v>
      </c>
      <c r="C48" s="24" t="s">
        <v>71</v>
      </c>
      <c r="D48" s="23" t="s">
        <v>152</v>
      </c>
      <c r="E48" s="67"/>
      <c r="F48" s="55" t="s">
        <v>177</v>
      </c>
      <c r="G48" s="55" t="s">
        <v>177</v>
      </c>
      <c r="H48" s="55" t="s">
        <v>177</v>
      </c>
      <c r="I48" s="55" t="s">
        <v>177</v>
      </c>
      <c r="J48" s="55" t="s">
        <v>177</v>
      </c>
      <c r="K48" s="56" t="s">
        <v>177</v>
      </c>
      <c r="L48" s="1"/>
    </row>
    <row r="49" spans="1:12" hidden="1" outlineLevel="1" x14ac:dyDescent="0.55000000000000004">
      <c r="A49" s="1"/>
      <c r="B49" s="16" t="s">
        <v>125</v>
      </c>
      <c r="C49" s="24" t="s">
        <v>72</v>
      </c>
      <c r="D49" s="23"/>
      <c r="E49" s="67"/>
      <c r="F49" s="55" t="s">
        <v>177</v>
      </c>
      <c r="G49" s="55" t="s">
        <v>177</v>
      </c>
      <c r="H49" s="55" t="s">
        <v>179</v>
      </c>
      <c r="I49" s="55" t="s">
        <v>177</v>
      </c>
      <c r="J49" s="55" t="s">
        <v>179</v>
      </c>
      <c r="K49" s="56" t="s">
        <v>179</v>
      </c>
      <c r="L49" s="1"/>
    </row>
    <row r="50" spans="1:12" hidden="1" outlineLevel="1" x14ac:dyDescent="0.55000000000000004">
      <c r="A50" s="1"/>
      <c r="B50" s="16" t="s">
        <v>126</v>
      </c>
      <c r="C50" s="24" t="s">
        <v>73</v>
      </c>
      <c r="D50" s="23" t="s">
        <v>153</v>
      </c>
      <c r="E50" s="67"/>
      <c r="F50" s="55" t="s">
        <v>177</v>
      </c>
      <c r="G50" s="55" t="s">
        <v>177</v>
      </c>
      <c r="H50" s="55" t="s">
        <v>177</v>
      </c>
      <c r="I50" s="55" t="s">
        <v>177</v>
      </c>
      <c r="J50" s="55" t="s">
        <v>177</v>
      </c>
      <c r="K50" s="56" t="s">
        <v>177</v>
      </c>
      <c r="L50" s="1"/>
    </row>
    <row r="51" spans="1:12" hidden="1" outlineLevel="1" x14ac:dyDescent="0.55000000000000004">
      <c r="A51" s="1"/>
      <c r="B51" s="16" t="s">
        <v>127</v>
      </c>
      <c r="C51" s="24" t="s">
        <v>74</v>
      </c>
      <c r="D51" s="23"/>
      <c r="E51" s="67"/>
      <c r="F51" s="55" t="s">
        <v>177</v>
      </c>
      <c r="G51" s="55" t="s">
        <v>177</v>
      </c>
      <c r="H51" s="55" t="s">
        <v>177</v>
      </c>
      <c r="I51" s="55" t="s">
        <v>177</v>
      </c>
      <c r="J51" s="55" t="s">
        <v>177</v>
      </c>
      <c r="K51" s="56" t="s">
        <v>177</v>
      </c>
      <c r="L51" s="1"/>
    </row>
    <row r="52" spans="1:12" hidden="1" outlineLevel="1" x14ac:dyDescent="0.55000000000000004">
      <c r="A52" s="1"/>
      <c r="B52" s="16" t="s">
        <v>128</v>
      </c>
      <c r="C52" s="24" t="s">
        <v>75</v>
      </c>
      <c r="D52" s="23" t="s">
        <v>76</v>
      </c>
      <c r="E52" s="67"/>
      <c r="F52" s="55" t="s">
        <v>177</v>
      </c>
      <c r="G52" s="55" t="s">
        <v>177</v>
      </c>
      <c r="H52" s="55" t="s">
        <v>177</v>
      </c>
      <c r="I52" s="55" t="s">
        <v>177</v>
      </c>
      <c r="J52" s="55" t="s">
        <v>179</v>
      </c>
      <c r="K52" s="56" t="s">
        <v>179</v>
      </c>
      <c r="L52" s="1"/>
    </row>
    <row r="53" spans="1:12" ht="81.900000000000006" customHeight="1" collapsed="1" x14ac:dyDescent="0.55000000000000004">
      <c r="A53" s="1"/>
      <c r="B53" s="35" t="s">
        <v>210</v>
      </c>
      <c r="C53" s="28"/>
      <c r="D53" s="29"/>
      <c r="E53" s="29"/>
      <c r="F53" s="28"/>
      <c r="G53" s="28"/>
      <c r="H53" s="28"/>
      <c r="I53" s="28"/>
      <c r="J53" s="28"/>
      <c r="K53" s="28"/>
      <c r="L53" s="1"/>
    </row>
    <row r="54" spans="1:12" hidden="1" outlineLevel="1" x14ac:dyDescent="0.55000000000000004">
      <c r="A54" s="1"/>
      <c r="B54" s="15" t="s">
        <v>129</v>
      </c>
      <c r="C54" s="27" t="s">
        <v>77</v>
      </c>
      <c r="D54" s="26"/>
      <c r="E54" s="68"/>
      <c r="F54" s="57" t="s">
        <v>177</v>
      </c>
      <c r="G54" s="57" t="s">
        <v>177</v>
      </c>
      <c r="H54" s="57" t="s">
        <v>177</v>
      </c>
      <c r="I54" s="57" t="s">
        <v>179</v>
      </c>
      <c r="J54" s="57" t="s">
        <v>177</v>
      </c>
      <c r="K54" s="58" t="s">
        <v>197</v>
      </c>
      <c r="L54" s="1"/>
    </row>
    <row r="55" spans="1:12" hidden="1" outlineLevel="1" x14ac:dyDescent="0.55000000000000004">
      <c r="A55" s="1"/>
      <c r="B55" s="15" t="s">
        <v>130</v>
      </c>
      <c r="C55" s="27" t="s">
        <v>154</v>
      </c>
      <c r="D55" s="26"/>
      <c r="E55" s="68"/>
      <c r="F55" s="57" t="s">
        <v>177</v>
      </c>
      <c r="G55" s="57" t="s">
        <v>177</v>
      </c>
      <c r="H55" s="57" t="s">
        <v>177</v>
      </c>
      <c r="I55" s="57" t="s">
        <v>177</v>
      </c>
      <c r="J55" s="57" t="s">
        <v>177</v>
      </c>
      <c r="K55" s="58" t="s">
        <v>198</v>
      </c>
      <c r="L55" s="1"/>
    </row>
    <row r="56" spans="1:12" hidden="1" outlineLevel="1" x14ac:dyDescent="0.55000000000000004">
      <c r="A56" s="1"/>
      <c r="B56" s="15" t="s">
        <v>131</v>
      </c>
      <c r="C56" s="27" t="s">
        <v>78</v>
      </c>
      <c r="D56" s="26" t="s">
        <v>79</v>
      </c>
      <c r="E56" s="68"/>
      <c r="F56" s="57" t="s">
        <v>177</v>
      </c>
      <c r="G56" s="57" t="s">
        <v>177</v>
      </c>
      <c r="H56" s="57" t="s">
        <v>177</v>
      </c>
      <c r="I56" s="57" t="s">
        <v>177</v>
      </c>
      <c r="J56" s="57" t="s">
        <v>177</v>
      </c>
      <c r="K56" s="58" t="s">
        <v>179</v>
      </c>
      <c r="L56" s="1"/>
    </row>
    <row r="57" spans="1:12" hidden="1" outlineLevel="1" x14ac:dyDescent="0.55000000000000004">
      <c r="A57" s="1"/>
      <c r="B57" s="15" t="s">
        <v>132</v>
      </c>
      <c r="C57" s="27" t="s">
        <v>155</v>
      </c>
      <c r="D57" s="26"/>
      <c r="E57" s="68"/>
      <c r="F57" s="57" t="s">
        <v>177</v>
      </c>
      <c r="G57" s="57" t="s">
        <v>179</v>
      </c>
      <c r="H57" s="57" t="s">
        <v>179</v>
      </c>
      <c r="I57" s="57" t="s">
        <v>179</v>
      </c>
      <c r="J57" s="57" t="s">
        <v>179</v>
      </c>
      <c r="K57" s="58" t="s">
        <v>179</v>
      </c>
      <c r="L57" s="1"/>
    </row>
    <row r="58" spans="1:12" hidden="1" outlineLevel="1" x14ac:dyDescent="0.55000000000000004">
      <c r="A58" s="1"/>
      <c r="B58" s="15" t="s">
        <v>133</v>
      </c>
      <c r="C58" s="27" t="s">
        <v>156</v>
      </c>
      <c r="D58" s="26"/>
      <c r="E58" s="68"/>
      <c r="F58" s="57" t="s">
        <v>177</v>
      </c>
      <c r="G58" s="57" t="s">
        <v>179</v>
      </c>
      <c r="H58" s="57" t="s">
        <v>179</v>
      </c>
      <c r="I58" s="57" t="s">
        <v>179</v>
      </c>
      <c r="J58" s="57" t="s">
        <v>179</v>
      </c>
      <c r="K58" s="58" t="s">
        <v>179</v>
      </c>
      <c r="L58" s="1"/>
    </row>
    <row r="59" spans="1:12" ht="38.700000000000003" hidden="1" outlineLevel="1" x14ac:dyDescent="0.55000000000000004">
      <c r="A59" s="1"/>
      <c r="B59" s="15" t="s">
        <v>134</v>
      </c>
      <c r="C59" s="27" t="s">
        <v>80</v>
      </c>
      <c r="D59" s="26" t="s">
        <v>157</v>
      </c>
      <c r="E59" s="68"/>
      <c r="F59" s="57" t="s">
        <v>177</v>
      </c>
      <c r="G59" s="57" t="s">
        <v>177</v>
      </c>
      <c r="H59" s="57" t="s">
        <v>179</v>
      </c>
      <c r="I59" s="57" t="s">
        <v>177</v>
      </c>
      <c r="J59" s="57" t="s">
        <v>177</v>
      </c>
      <c r="K59" s="58" t="s">
        <v>179</v>
      </c>
      <c r="L59" s="1"/>
    </row>
    <row r="60" spans="1:12" hidden="1" outlineLevel="1" x14ac:dyDescent="0.55000000000000004">
      <c r="A60" s="1"/>
      <c r="B60" s="15" t="s">
        <v>135</v>
      </c>
      <c r="C60" s="27" t="s">
        <v>81</v>
      </c>
      <c r="D60" s="26" t="s">
        <v>158</v>
      </c>
      <c r="E60" s="68"/>
      <c r="F60" s="57" t="s">
        <v>177</v>
      </c>
      <c r="G60" s="57" t="s">
        <v>177</v>
      </c>
      <c r="H60" s="57" t="s">
        <v>179</v>
      </c>
      <c r="I60" s="57" t="s">
        <v>177</v>
      </c>
      <c r="J60" s="57" t="s">
        <v>179</v>
      </c>
      <c r="K60" s="58" t="s">
        <v>179</v>
      </c>
      <c r="L60" s="1"/>
    </row>
    <row r="61" spans="1:12" hidden="1" outlineLevel="1" x14ac:dyDescent="0.55000000000000004">
      <c r="A61" s="1"/>
      <c r="B61" s="15" t="s">
        <v>136</v>
      </c>
      <c r="C61" s="27" t="s">
        <v>82</v>
      </c>
      <c r="D61" s="26" t="s">
        <v>159</v>
      </c>
      <c r="E61" s="68"/>
      <c r="F61" s="57" t="s">
        <v>177</v>
      </c>
      <c r="G61" s="57" t="s">
        <v>177</v>
      </c>
      <c r="H61" s="57" t="s">
        <v>177</v>
      </c>
      <c r="I61" s="57" t="s">
        <v>177</v>
      </c>
      <c r="J61" s="57" t="s">
        <v>177</v>
      </c>
      <c r="K61" s="58" t="s">
        <v>179</v>
      </c>
      <c r="L61" s="1"/>
    </row>
    <row r="62" spans="1:12" ht="85.5" customHeight="1" collapsed="1" x14ac:dyDescent="0.55000000000000004">
      <c r="A62" s="1"/>
      <c r="B62" s="36" t="s">
        <v>83</v>
      </c>
      <c r="C62" s="30"/>
      <c r="D62" s="30"/>
      <c r="E62" s="30"/>
      <c r="F62" s="30"/>
      <c r="G62" s="30"/>
      <c r="H62" s="30"/>
      <c r="I62" s="30"/>
      <c r="J62" s="30"/>
      <c r="K62" s="30"/>
      <c r="L62" s="1"/>
    </row>
    <row r="63" spans="1:12" hidden="1" outlineLevel="1" x14ac:dyDescent="0.55000000000000004">
      <c r="A63" s="1"/>
      <c r="B63" s="14" t="s">
        <v>137</v>
      </c>
      <c r="C63" s="32" t="s">
        <v>84</v>
      </c>
      <c r="D63" s="33"/>
      <c r="E63" s="69"/>
      <c r="F63" s="33" t="s">
        <v>177</v>
      </c>
      <c r="G63" s="33" t="s">
        <v>177</v>
      </c>
      <c r="H63" s="33" t="s">
        <v>177</v>
      </c>
      <c r="I63" s="33" t="s">
        <v>177</v>
      </c>
      <c r="J63" s="33" t="s">
        <v>177</v>
      </c>
      <c r="K63" s="33" t="s">
        <v>179</v>
      </c>
      <c r="L63" s="1"/>
    </row>
    <row r="64" spans="1:12" x14ac:dyDescent="0.55000000000000004">
      <c r="A64" s="1"/>
      <c r="B64" s="1"/>
      <c r="C64" s="1"/>
      <c r="D64" s="1"/>
      <c r="E64" s="64"/>
      <c r="F64" s="1"/>
      <c r="L64" s="1"/>
    </row>
  </sheetData>
  <autoFilter ref="C3:K63"/>
  <mergeCells count="7">
    <mergeCell ref="B1:C1"/>
    <mergeCell ref="F42:G42"/>
    <mergeCell ref="H42:I42"/>
    <mergeCell ref="J42:K42"/>
    <mergeCell ref="C34:K34"/>
    <mergeCell ref="C11:K11"/>
    <mergeCell ref="C42:D42"/>
  </mergeCells>
  <dataValidations count="2">
    <dataValidation type="list" allowBlank="1" showInputMessage="1" showErrorMessage="1" sqref="E5:E10">
      <formula1>"Email Correspondence,UX_Excel_Template,Proposal Template,U_Review,PPT_PoC,Wireframes,VisualDesign"</formula1>
    </dataValidation>
    <dataValidation type="list" allowBlank="1" showInputMessage="1" showErrorMessage="1" sqref="E63 E12:E33 E35:E41 E43:E52 E54:E61">
      <formula1>"UX_ExcelTemplate,Proposal Template,U_Review,PPT_PoC,Wireframes,VisualDesign"</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85"/>
  <sheetViews>
    <sheetView tabSelected="1" workbookViewId="0">
      <pane ySplit="3" topLeftCell="A57" activePane="bottomLeft" state="frozen"/>
      <selection pane="bottomLeft" activeCell="G71" sqref="G71"/>
    </sheetView>
  </sheetViews>
  <sheetFormatPr defaultRowHeight="14.4" x14ac:dyDescent="0.55000000000000004"/>
  <cols>
    <col min="1" max="1" width="4" customWidth="1"/>
    <col min="2" max="2" width="11.68359375" customWidth="1"/>
    <col min="3" max="3" width="30.20703125" customWidth="1"/>
    <col min="5" max="5" width="10.578125" customWidth="1"/>
    <col min="7" max="7" width="8.41796875" customWidth="1"/>
    <col min="8" max="8" width="10.47265625" customWidth="1"/>
    <col min="9" max="9" width="8.3125" customWidth="1"/>
    <col min="10" max="10" width="9.62890625" customWidth="1"/>
    <col min="11" max="11" width="8.83984375" style="2"/>
    <col min="12" max="12" width="4.20703125" customWidth="1"/>
    <col min="13" max="13" width="57.20703125" customWidth="1"/>
  </cols>
  <sheetData>
    <row r="1" spans="1:13" ht="18.3" customHeight="1" x14ac:dyDescent="0.55000000000000004">
      <c r="A1" s="10"/>
      <c r="B1" s="99" t="s">
        <v>212</v>
      </c>
      <c r="C1" s="100"/>
      <c r="D1" s="101"/>
      <c r="E1" s="101"/>
      <c r="F1" s="101"/>
      <c r="G1" s="101"/>
      <c r="H1" s="101"/>
      <c r="I1" s="101"/>
      <c r="J1" s="101"/>
      <c r="K1" s="102"/>
      <c r="L1" s="10"/>
    </row>
    <row r="2" spans="1:13" x14ac:dyDescent="0.55000000000000004">
      <c r="A2" s="6"/>
      <c r="B2" s="131" t="s">
        <v>0</v>
      </c>
      <c r="C2" s="133" t="s">
        <v>1</v>
      </c>
      <c r="D2" s="131" t="s">
        <v>2</v>
      </c>
      <c r="E2" s="135" t="s">
        <v>3</v>
      </c>
      <c r="F2" s="137" t="s">
        <v>4</v>
      </c>
      <c r="G2" s="129" t="s">
        <v>5</v>
      </c>
      <c r="H2" s="130"/>
      <c r="I2" s="130"/>
      <c r="J2" s="130"/>
      <c r="K2" s="127" t="s">
        <v>6</v>
      </c>
      <c r="L2" s="6"/>
      <c r="M2" s="1"/>
    </row>
    <row r="3" spans="1:13" ht="24.3" customHeight="1" x14ac:dyDescent="0.55000000000000004">
      <c r="A3" s="6"/>
      <c r="B3" s="132"/>
      <c r="C3" s="134"/>
      <c r="D3" s="132"/>
      <c r="E3" s="136"/>
      <c r="F3" s="138"/>
      <c r="G3" s="115" t="s">
        <v>7</v>
      </c>
      <c r="H3" s="116" t="s">
        <v>211</v>
      </c>
      <c r="I3" s="116" t="s">
        <v>8</v>
      </c>
      <c r="J3" s="116" t="s">
        <v>9</v>
      </c>
      <c r="K3" s="128"/>
      <c r="L3" s="6"/>
      <c r="M3" s="1"/>
    </row>
    <row r="4" spans="1:13" x14ac:dyDescent="0.55000000000000004">
      <c r="A4" s="6"/>
      <c r="B4" s="97"/>
      <c r="C4" s="103"/>
      <c r="D4" s="97"/>
      <c r="E4" s="97"/>
      <c r="F4" s="104"/>
      <c r="G4" s="105"/>
      <c r="H4" s="106"/>
      <c r="I4" s="106"/>
      <c r="J4" s="106"/>
      <c r="K4" s="107">
        <f>SUM(G4:J4)</f>
        <v>0</v>
      </c>
      <c r="L4" s="6"/>
      <c r="M4" s="1"/>
    </row>
    <row r="5" spans="1:13" x14ac:dyDescent="0.55000000000000004">
      <c r="A5" s="6"/>
      <c r="B5" s="97"/>
      <c r="C5" s="103"/>
      <c r="D5" s="97"/>
      <c r="E5" s="97"/>
      <c r="F5" s="104"/>
      <c r="G5" s="105"/>
      <c r="H5" s="106"/>
      <c r="I5" s="106"/>
      <c r="J5" s="106"/>
      <c r="K5" s="107">
        <f t="shared" ref="K5:K68" si="0">SUM(G5:J5)</f>
        <v>0</v>
      </c>
      <c r="L5" s="6"/>
      <c r="M5" s="1"/>
    </row>
    <row r="6" spans="1:13" x14ac:dyDescent="0.55000000000000004">
      <c r="A6" s="6"/>
      <c r="B6" s="97"/>
      <c r="C6" s="103"/>
      <c r="D6" s="97"/>
      <c r="E6" s="97"/>
      <c r="F6" s="104"/>
      <c r="G6" s="105"/>
      <c r="H6" s="106"/>
      <c r="I6" s="106"/>
      <c r="J6" s="106"/>
      <c r="K6" s="107">
        <f t="shared" si="0"/>
        <v>0</v>
      </c>
      <c r="L6" s="6"/>
      <c r="M6" s="1"/>
    </row>
    <row r="7" spans="1:13" x14ac:dyDescent="0.55000000000000004">
      <c r="A7" s="6"/>
      <c r="B7" s="97"/>
      <c r="C7" s="103"/>
      <c r="D7" s="97"/>
      <c r="E7" s="97"/>
      <c r="F7" s="104"/>
      <c r="G7" s="105"/>
      <c r="H7" s="106"/>
      <c r="I7" s="106"/>
      <c r="J7" s="106"/>
      <c r="K7" s="107">
        <f t="shared" si="0"/>
        <v>0</v>
      </c>
      <c r="L7" s="6"/>
      <c r="M7" s="1"/>
    </row>
    <row r="8" spans="1:13" x14ac:dyDescent="0.55000000000000004">
      <c r="A8" s="6"/>
      <c r="B8" s="97"/>
      <c r="C8" s="103"/>
      <c r="D8" s="97"/>
      <c r="E8" s="97"/>
      <c r="F8" s="104"/>
      <c r="G8" s="105"/>
      <c r="H8" s="106"/>
      <c r="I8" s="106"/>
      <c r="J8" s="106"/>
      <c r="K8" s="107">
        <f t="shared" si="0"/>
        <v>0</v>
      </c>
      <c r="L8" s="6"/>
      <c r="M8" s="1"/>
    </row>
    <row r="9" spans="1:13" x14ac:dyDescent="0.55000000000000004">
      <c r="A9" s="6"/>
      <c r="B9" s="97"/>
      <c r="C9" s="103"/>
      <c r="D9" s="97"/>
      <c r="E9" s="97"/>
      <c r="F9" s="104"/>
      <c r="G9" s="105"/>
      <c r="H9" s="106"/>
      <c r="I9" s="106"/>
      <c r="J9" s="106"/>
      <c r="K9" s="107">
        <f t="shared" si="0"/>
        <v>0</v>
      </c>
      <c r="L9" s="6"/>
      <c r="M9" s="1"/>
    </row>
    <row r="10" spans="1:13" x14ac:dyDescent="0.55000000000000004">
      <c r="A10" s="6"/>
      <c r="B10" s="97"/>
      <c r="C10" s="103"/>
      <c r="D10" s="97"/>
      <c r="E10" s="97"/>
      <c r="F10" s="104"/>
      <c r="G10" s="105"/>
      <c r="H10" s="106"/>
      <c r="I10" s="106"/>
      <c r="J10" s="106"/>
      <c r="K10" s="107">
        <f t="shared" si="0"/>
        <v>0</v>
      </c>
      <c r="L10" s="6"/>
      <c r="M10" s="1"/>
    </row>
    <row r="11" spans="1:13" x14ac:dyDescent="0.55000000000000004">
      <c r="A11" s="6"/>
      <c r="B11" s="97"/>
      <c r="C11" s="103"/>
      <c r="D11" s="97"/>
      <c r="E11" s="97"/>
      <c r="F11" s="104"/>
      <c r="G11" s="105"/>
      <c r="H11" s="106"/>
      <c r="I11" s="106"/>
      <c r="J11" s="106"/>
      <c r="K11" s="107">
        <f t="shared" si="0"/>
        <v>0</v>
      </c>
      <c r="L11" s="6"/>
      <c r="M11" s="1"/>
    </row>
    <row r="12" spans="1:13" x14ac:dyDescent="0.55000000000000004">
      <c r="A12" s="6"/>
      <c r="B12" s="97"/>
      <c r="C12" s="103"/>
      <c r="D12" s="97"/>
      <c r="E12" s="97"/>
      <c r="F12" s="104"/>
      <c r="G12" s="105"/>
      <c r="H12" s="106"/>
      <c r="I12" s="106"/>
      <c r="J12" s="106"/>
      <c r="K12" s="107">
        <f t="shared" si="0"/>
        <v>0</v>
      </c>
      <c r="L12" s="6"/>
      <c r="M12" s="1"/>
    </row>
    <row r="13" spans="1:13" x14ac:dyDescent="0.55000000000000004">
      <c r="A13" s="6"/>
      <c r="B13" s="97"/>
      <c r="C13" s="103"/>
      <c r="D13" s="97"/>
      <c r="E13" s="97"/>
      <c r="F13" s="104"/>
      <c r="G13" s="105"/>
      <c r="H13" s="106"/>
      <c r="I13" s="106"/>
      <c r="J13" s="106"/>
      <c r="K13" s="107">
        <f t="shared" si="0"/>
        <v>0</v>
      </c>
      <c r="L13" s="6"/>
      <c r="M13" s="1"/>
    </row>
    <row r="14" spans="1:13" x14ac:dyDescent="0.55000000000000004">
      <c r="A14" s="6"/>
      <c r="B14" s="97"/>
      <c r="C14" s="103"/>
      <c r="D14" s="97"/>
      <c r="E14" s="97"/>
      <c r="F14" s="104"/>
      <c r="G14" s="105"/>
      <c r="H14" s="106"/>
      <c r="I14" s="106"/>
      <c r="J14" s="106"/>
      <c r="K14" s="107">
        <f t="shared" si="0"/>
        <v>0</v>
      </c>
      <c r="L14" s="6"/>
      <c r="M14" s="1"/>
    </row>
    <row r="15" spans="1:13" x14ac:dyDescent="0.55000000000000004">
      <c r="A15" s="6"/>
      <c r="B15" s="97"/>
      <c r="C15" s="103"/>
      <c r="D15" s="97"/>
      <c r="E15" s="97"/>
      <c r="F15" s="104"/>
      <c r="G15" s="105"/>
      <c r="H15" s="106"/>
      <c r="I15" s="106"/>
      <c r="J15" s="106"/>
      <c r="K15" s="107">
        <f t="shared" si="0"/>
        <v>0</v>
      </c>
      <c r="L15" s="6"/>
      <c r="M15" s="1"/>
    </row>
    <row r="16" spans="1:13" x14ac:dyDescent="0.55000000000000004">
      <c r="A16" s="6"/>
      <c r="B16" s="97"/>
      <c r="C16" s="103"/>
      <c r="D16" s="97"/>
      <c r="E16" s="97"/>
      <c r="F16" s="104"/>
      <c r="G16" s="105"/>
      <c r="H16" s="106"/>
      <c r="I16" s="106"/>
      <c r="J16" s="106"/>
      <c r="K16" s="107">
        <f t="shared" si="0"/>
        <v>0</v>
      </c>
      <c r="L16" s="6"/>
      <c r="M16" s="1"/>
    </row>
    <row r="17" spans="1:13" x14ac:dyDescent="0.55000000000000004">
      <c r="A17" s="6"/>
      <c r="B17" s="97"/>
      <c r="C17" s="103"/>
      <c r="D17" s="97"/>
      <c r="E17" s="97"/>
      <c r="F17" s="104"/>
      <c r="G17" s="105"/>
      <c r="H17" s="106"/>
      <c r="I17" s="106"/>
      <c r="J17" s="106"/>
      <c r="K17" s="107">
        <f t="shared" si="0"/>
        <v>0</v>
      </c>
      <c r="L17" s="6"/>
      <c r="M17" s="1"/>
    </row>
    <row r="18" spans="1:13" x14ac:dyDescent="0.55000000000000004">
      <c r="A18" s="6"/>
      <c r="B18" s="97"/>
      <c r="C18" s="103"/>
      <c r="D18" s="97"/>
      <c r="E18" s="97"/>
      <c r="F18" s="104"/>
      <c r="G18" s="105"/>
      <c r="H18" s="106"/>
      <c r="I18" s="106"/>
      <c r="J18" s="106"/>
      <c r="K18" s="107">
        <f t="shared" si="0"/>
        <v>0</v>
      </c>
      <c r="L18" s="6"/>
      <c r="M18" s="1"/>
    </row>
    <row r="19" spans="1:13" x14ac:dyDescent="0.55000000000000004">
      <c r="A19" s="6"/>
      <c r="B19" s="97"/>
      <c r="C19" s="103"/>
      <c r="D19" s="97"/>
      <c r="E19" s="97"/>
      <c r="F19" s="104"/>
      <c r="G19" s="105"/>
      <c r="H19" s="106"/>
      <c r="I19" s="106"/>
      <c r="J19" s="106"/>
      <c r="K19" s="107">
        <f t="shared" si="0"/>
        <v>0</v>
      </c>
      <c r="L19" s="6"/>
      <c r="M19" s="1"/>
    </row>
    <row r="20" spans="1:13" x14ac:dyDescent="0.55000000000000004">
      <c r="A20" s="6"/>
      <c r="B20" s="97"/>
      <c r="C20" s="103"/>
      <c r="D20" s="97"/>
      <c r="E20" s="97"/>
      <c r="F20" s="104"/>
      <c r="G20" s="105"/>
      <c r="H20" s="106"/>
      <c r="I20" s="106"/>
      <c r="J20" s="106"/>
      <c r="K20" s="107">
        <f t="shared" si="0"/>
        <v>0</v>
      </c>
      <c r="L20" s="6"/>
      <c r="M20" s="1"/>
    </row>
    <row r="21" spans="1:13" x14ac:dyDescent="0.55000000000000004">
      <c r="A21" s="6"/>
      <c r="B21" s="97"/>
      <c r="C21" s="103"/>
      <c r="D21" s="97"/>
      <c r="E21" s="97"/>
      <c r="F21" s="104"/>
      <c r="G21" s="105"/>
      <c r="H21" s="106"/>
      <c r="I21" s="106"/>
      <c r="J21" s="106"/>
      <c r="K21" s="107">
        <f t="shared" si="0"/>
        <v>0</v>
      </c>
      <c r="L21" s="6"/>
      <c r="M21" s="1"/>
    </row>
    <row r="22" spans="1:13" x14ac:dyDescent="0.55000000000000004">
      <c r="A22" s="6"/>
      <c r="B22" s="97"/>
      <c r="C22" s="103"/>
      <c r="D22" s="97"/>
      <c r="E22" s="97"/>
      <c r="F22" s="104"/>
      <c r="G22" s="105"/>
      <c r="H22" s="106"/>
      <c r="I22" s="106"/>
      <c r="J22" s="106"/>
      <c r="K22" s="107">
        <f t="shared" si="0"/>
        <v>0</v>
      </c>
      <c r="L22" s="6"/>
      <c r="M22" s="1"/>
    </row>
    <row r="23" spans="1:13" x14ac:dyDescent="0.55000000000000004">
      <c r="A23" s="6"/>
      <c r="B23" s="97"/>
      <c r="C23" s="103"/>
      <c r="D23" s="97"/>
      <c r="E23" s="97"/>
      <c r="F23" s="104"/>
      <c r="G23" s="105"/>
      <c r="H23" s="106"/>
      <c r="I23" s="106"/>
      <c r="J23" s="106"/>
      <c r="K23" s="107">
        <f t="shared" si="0"/>
        <v>0</v>
      </c>
      <c r="L23" s="6"/>
      <c r="M23" s="1"/>
    </row>
    <row r="24" spans="1:13" x14ac:dyDescent="0.55000000000000004">
      <c r="A24" s="6"/>
      <c r="B24" s="97"/>
      <c r="C24" s="103"/>
      <c r="D24" s="97"/>
      <c r="E24" s="97"/>
      <c r="F24" s="104"/>
      <c r="G24" s="105"/>
      <c r="H24" s="106"/>
      <c r="I24" s="106"/>
      <c r="J24" s="106"/>
      <c r="K24" s="107">
        <f t="shared" si="0"/>
        <v>0</v>
      </c>
      <c r="L24" s="6"/>
      <c r="M24" s="1"/>
    </row>
    <row r="25" spans="1:13" x14ac:dyDescent="0.55000000000000004">
      <c r="A25" s="6"/>
      <c r="B25" s="97"/>
      <c r="C25" s="103"/>
      <c r="D25" s="97"/>
      <c r="E25" s="97"/>
      <c r="F25" s="104"/>
      <c r="G25" s="105"/>
      <c r="H25" s="106"/>
      <c r="I25" s="106"/>
      <c r="J25" s="106"/>
      <c r="K25" s="107">
        <f t="shared" si="0"/>
        <v>0</v>
      </c>
      <c r="L25" s="6"/>
      <c r="M25" s="1"/>
    </row>
    <row r="26" spans="1:13" x14ac:dyDescent="0.55000000000000004">
      <c r="A26" s="6"/>
      <c r="B26" s="97"/>
      <c r="C26" s="103"/>
      <c r="D26" s="97"/>
      <c r="E26" s="97"/>
      <c r="F26" s="104"/>
      <c r="G26" s="105"/>
      <c r="H26" s="106"/>
      <c r="I26" s="106"/>
      <c r="J26" s="106"/>
      <c r="K26" s="107">
        <f t="shared" si="0"/>
        <v>0</v>
      </c>
      <c r="L26" s="6"/>
      <c r="M26" s="1"/>
    </row>
    <row r="27" spans="1:13" x14ac:dyDescent="0.55000000000000004">
      <c r="A27" s="6"/>
      <c r="B27" s="97"/>
      <c r="C27" s="103"/>
      <c r="D27" s="97"/>
      <c r="E27" s="97"/>
      <c r="F27" s="104"/>
      <c r="G27" s="105"/>
      <c r="H27" s="106"/>
      <c r="I27" s="106"/>
      <c r="J27" s="106"/>
      <c r="K27" s="107">
        <f t="shared" si="0"/>
        <v>0</v>
      </c>
      <c r="L27" s="6"/>
      <c r="M27" s="1"/>
    </row>
    <row r="28" spans="1:13" x14ac:dyDescent="0.55000000000000004">
      <c r="A28" s="6"/>
      <c r="B28" s="97"/>
      <c r="C28" s="103"/>
      <c r="D28" s="97"/>
      <c r="E28" s="97"/>
      <c r="F28" s="104"/>
      <c r="G28" s="105"/>
      <c r="H28" s="106"/>
      <c r="I28" s="106"/>
      <c r="J28" s="106"/>
      <c r="K28" s="107">
        <f t="shared" si="0"/>
        <v>0</v>
      </c>
      <c r="L28" s="6"/>
      <c r="M28" s="1"/>
    </row>
    <row r="29" spans="1:13" x14ac:dyDescent="0.55000000000000004">
      <c r="A29" s="6"/>
      <c r="B29" s="97"/>
      <c r="C29" s="103"/>
      <c r="D29" s="97"/>
      <c r="E29" s="97"/>
      <c r="F29" s="104"/>
      <c r="G29" s="105"/>
      <c r="H29" s="106"/>
      <c r="I29" s="106"/>
      <c r="J29" s="106"/>
      <c r="K29" s="107">
        <f t="shared" si="0"/>
        <v>0</v>
      </c>
      <c r="L29" s="6"/>
      <c r="M29" s="1"/>
    </row>
    <row r="30" spans="1:13" x14ac:dyDescent="0.55000000000000004">
      <c r="A30" s="6"/>
      <c r="B30" s="97"/>
      <c r="C30" s="103"/>
      <c r="D30" s="97"/>
      <c r="E30" s="97"/>
      <c r="F30" s="104"/>
      <c r="G30" s="105"/>
      <c r="H30" s="106"/>
      <c r="I30" s="106"/>
      <c r="J30" s="106"/>
      <c r="K30" s="107">
        <f t="shared" si="0"/>
        <v>0</v>
      </c>
      <c r="L30" s="6"/>
      <c r="M30" s="1"/>
    </row>
    <row r="31" spans="1:13" x14ac:dyDescent="0.55000000000000004">
      <c r="A31" s="6"/>
      <c r="B31" s="97"/>
      <c r="C31" s="103"/>
      <c r="D31" s="97"/>
      <c r="E31" s="97"/>
      <c r="F31" s="104"/>
      <c r="G31" s="105"/>
      <c r="H31" s="106"/>
      <c r="I31" s="106"/>
      <c r="J31" s="106"/>
      <c r="K31" s="107">
        <f t="shared" si="0"/>
        <v>0</v>
      </c>
      <c r="L31" s="6"/>
      <c r="M31" s="1"/>
    </row>
    <row r="32" spans="1:13" x14ac:dyDescent="0.55000000000000004">
      <c r="A32" s="6"/>
      <c r="B32" s="97"/>
      <c r="C32" s="103"/>
      <c r="D32" s="97"/>
      <c r="E32" s="97"/>
      <c r="F32" s="104"/>
      <c r="G32" s="105"/>
      <c r="H32" s="106"/>
      <c r="I32" s="106"/>
      <c r="J32" s="106"/>
      <c r="K32" s="107">
        <f t="shared" si="0"/>
        <v>0</v>
      </c>
      <c r="L32" s="6"/>
      <c r="M32" s="1"/>
    </row>
    <row r="33" spans="1:13" x14ac:dyDescent="0.55000000000000004">
      <c r="A33" s="6"/>
      <c r="B33" s="97"/>
      <c r="C33" s="103"/>
      <c r="D33" s="97"/>
      <c r="E33" s="97"/>
      <c r="F33" s="104"/>
      <c r="G33" s="105"/>
      <c r="H33" s="106"/>
      <c r="I33" s="106"/>
      <c r="J33" s="106"/>
      <c r="K33" s="107">
        <f t="shared" si="0"/>
        <v>0</v>
      </c>
      <c r="L33" s="6"/>
      <c r="M33" s="1"/>
    </row>
    <row r="34" spans="1:13" x14ac:dyDescent="0.55000000000000004">
      <c r="A34" s="6"/>
      <c r="B34" s="97"/>
      <c r="C34" s="103"/>
      <c r="D34" s="97"/>
      <c r="E34" s="97"/>
      <c r="F34" s="104"/>
      <c r="G34" s="105"/>
      <c r="H34" s="106"/>
      <c r="I34" s="106"/>
      <c r="J34" s="106"/>
      <c r="K34" s="107">
        <f t="shared" si="0"/>
        <v>0</v>
      </c>
      <c r="L34" s="6"/>
      <c r="M34" s="1"/>
    </row>
    <row r="35" spans="1:13" x14ac:dyDescent="0.55000000000000004">
      <c r="A35" s="6"/>
      <c r="B35" s="97"/>
      <c r="C35" s="103"/>
      <c r="D35" s="97"/>
      <c r="E35" s="97"/>
      <c r="F35" s="104"/>
      <c r="G35" s="105"/>
      <c r="H35" s="106"/>
      <c r="I35" s="106"/>
      <c r="J35" s="106"/>
      <c r="K35" s="107">
        <f t="shared" si="0"/>
        <v>0</v>
      </c>
      <c r="L35" s="6"/>
      <c r="M35" s="1"/>
    </row>
    <row r="36" spans="1:13" x14ac:dyDescent="0.55000000000000004">
      <c r="A36" s="6"/>
      <c r="B36" s="97"/>
      <c r="C36" s="103"/>
      <c r="D36" s="97"/>
      <c r="E36" s="97"/>
      <c r="F36" s="104"/>
      <c r="G36" s="105"/>
      <c r="H36" s="106"/>
      <c r="I36" s="106"/>
      <c r="J36" s="106"/>
      <c r="K36" s="107">
        <f t="shared" si="0"/>
        <v>0</v>
      </c>
      <c r="L36" s="6"/>
      <c r="M36" s="1"/>
    </row>
    <row r="37" spans="1:13" x14ac:dyDescent="0.55000000000000004">
      <c r="A37" s="6"/>
      <c r="B37" s="97"/>
      <c r="C37" s="103"/>
      <c r="D37" s="97"/>
      <c r="E37" s="97"/>
      <c r="F37" s="104"/>
      <c r="G37" s="105"/>
      <c r="H37" s="106"/>
      <c r="I37" s="106"/>
      <c r="J37" s="106"/>
      <c r="K37" s="107">
        <f t="shared" si="0"/>
        <v>0</v>
      </c>
      <c r="L37" s="6"/>
      <c r="M37" s="1"/>
    </row>
    <row r="38" spans="1:13" x14ac:dyDescent="0.55000000000000004">
      <c r="A38" s="6"/>
      <c r="B38" s="97"/>
      <c r="C38" s="103"/>
      <c r="D38" s="97"/>
      <c r="E38" s="97"/>
      <c r="F38" s="104"/>
      <c r="G38" s="105"/>
      <c r="H38" s="106"/>
      <c r="I38" s="106"/>
      <c r="J38" s="106"/>
      <c r="K38" s="107">
        <f t="shared" si="0"/>
        <v>0</v>
      </c>
      <c r="L38" s="6"/>
      <c r="M38" s="1"/>
    </row>
    <row r="39" spans="1:13" x14ac:dyDescent="0.55000000000000004">
      <c r="A39" s="6"/>
      <c r="B39" s="97"/>
      <c r="C39" s="103"/>
      <c r="D39" s="97"/>
      <c r="E39" s="97"/>
      <c r="F39" s="104"/>
      <c r="G39" s="105"/>
      <c r="H39" s="106"/>
      <c r="I39" s="106"/>
      <c r="J39" s="106"/>
      <c r="K39" s="107">
        <f t="shared" si="0"/>
        <v>0</v>
      </c>
      <c r="L39" s="6"/>
      <c r="M39" s="1"/>
    </row>
    <row r="40" spans="1:13" x14ac:dyDescent="0.55000000000000004">
      <c r="A40" s="6"/>
      <c r="B40" s="97"/>
      <c r="C40" s="103"/>
      <c r="D40" s="97"/>
      <c r="E40" s="97"/>
      <c r="F40" s="104"/>
      <c r="G40" s="105"/>
      <c r="H40" s="106"/>
      <c r="I40" s="106"/>
      <c r="J40" s="106"/>
      <c r="K40" s="107">
        <f t="shared" si="0"/>
        <v>0</v>
      </c>
      <c r="L40" s="6"/>
      <c r="M40" s="1"/>
    </row>
    <row r="41" spans="1:13" x14ac:dyDescent="0.55000000000000004">
      <c r="A41" s="6"/>
      <c r="B41" s="97"/>
      <c r="C41" s="103"/>
      <c r="D41" s="97"/>
      <c r="E41" s="97"/>
      <c r="F41" s="104"/>
      <c r="G41" s="105"/>
      <c r="H41" s="106"/>
      <c r="I41" s="106"/>
      <c r="J41" s="106"/>
      <c r="K41" s="107">
        <f t="shared" si="0"/>
        <v>0</v>
      </c>
      <c r="L41" s="6"/>
      <c r="M41" s="1"/>
    </row>
    <row r="42" spans="1:13" x14ac:dyDescent="0.55000000000000004">
      <c r="A42" s="6"/>
      <c r="B42" s="97"/>
      <c r="C42" s="103"/>
      <c r="D42" s="97"/>
      <c r="E42" s="97"/>
      <c r="F42" s="104"/>
      <c r="G42" s="105"/>
      <c r="H42" s="106"/>
      <c r="I42" s="106"/>
      <c r="J42" s="106"/>
      <c r="K42" s="107">
        <f t="shared" si="0"/>
        <v>0</v>
      </c>
      <c r="L42" s="6"/>
      <c r="M42" s="1"/>
    </row>
    <row r="43" spans="1:13" x14ac:dyDescent="0.55000000000000004">
      <c r="A43" s="6"/>
      <c r="B43" s="97"/>
      <c r="C43" s="103"/>
      <c r="D43" s="97"/>
      <c r="E43" s="97"/>
      <c r="F43" s="104"/>
      <c r="G43" s="105"/>
      <c r="H43" s="106"/>
      <c r="I43" s="106"/>
      <c r="J43" s="106"/>
      <c r="K43" s="107">
        <f t="shared" si="0"/>
        <v>0</v>
      </c>
      <c r="L43" s="6"/>
      <c r="M43" s="1"/>
    </row>
    <row r="44" spans="1:13" x14ac:dyDescent="0.55000000000000004">
      <c r="A44" s="6"/>
      <c r="B44" s="97"/>
      <c r="C44" s="103"/>
      <c r="D44" s="97"/>
      <c r="E44" s="97"/>
      <c r="F44" s="104"/>
      <c r="G44" s="105"/>
      <c r="H44" s="106"/>
      <c r="I44" s="106"/>
      <c r="J44" s="106"/>
      <c r="K44" s="107">
        <f t="shared" si="0"/>
        <v>0</v>
      </c>
      <c r="L44" s="6"/>
      <c r="M44" s="1"/>
    </row>
    <row r="45" spans="1:13" x14ac:dyDescent="0.55000000000000004">
      <c r="A45" s="6"/>
      <c r="B45" s="97"/>
      <c r="C45" s="103"/>
      <c r="D45" s="97"/>
      <c r="E45" s="97"/>
      <c r="F45" s="104"/>
      <c r="G45" s="105"/>
      <c r="H45" s="106"/>
      <c r="I45" s="106"/>
      <c r="J45" s="106"/>
      <c r="K45" s="107">
        <f t="shared" si="0"/>
        <v>0</v>
      </c>
      <c r="L45" s="6"/>
      <c r="M45" s="1"/>
    </row>
    <row r="46" spans="1:13" x14ac:dyDescent="0.55000000000000004">
      <c r="A46" s="6"/>
      <c r="B46" s="97"/>
      <c r="C46" s="103"/>
      <c r="D46" s="97"/>
      <c r="E46" s="97"/>
      <c r="F46" s="104"/>
      <c r="G46" s="105"/>
      <c r="H46" s="106"/>
      <c r="I46" s="106"/>
      <c r="J46" s="106"/>
      <c r="K46" s="107">
        <f t="shared" si="0"/>
        <v>0</v>
      </c>
      <c r="L46" s="6"/>
      <c r="M46" s="1"/>
    </row>
    <row r="47" spans="1:13" x14ac:dyDescent="0.55000000000000004">
      <c r="A47" s="6"/>
      <c r="B47" s="97"/>
      <c r="C47" s="103"/>
      <c r="D47" s="97"/>
      <c r="E47" s="97"/>
      <c r="F47" s="104"/>
      <c r="G47" s="105"/>
      <c r="H47" s="106"/>
      <c r="I47" s="106"/>
      <c r="J47" s="106"/>
      <c r="K47" s="107">
        <f t="shared" si="0"/>
        <v>0</v>
      </c>
      <c r="L47" s="6"/>
      <c r="M47" s="1"/>
    </row>
    <row r="48" spans="1:13" x14ac:dyDescent="0.55000000000000004">
      <c r="A48" s="6"/>
      <c r="B48" s="97"/>
      <c r="C48" s="103"/>
      <c r="D48" s="97"/>
      <c r="E48" s="97"/>
      <c r="F48" s="104"/>
      <c r="G48" s="105"/>
      <c r="H48" s="106"/>
      <c r="I48" s="106"/>
      <c r="J48" s="106"/>
      <c r="K48" s="107">
        <f t="shared" si="0"/>
        <v>0</v>
      </c>
      <c r="L48" s="6"/>
      <c r="M48" s="1"/>
    </row>
    <row r="49" spans="1:13" x14ac:dyDescent="0.55000000000000004">
      <c r="A49" s="6"/>
      <c r="B49" s="97"/>
      <c r="C49" s="103"/>
      <c r="D49" s="97"/>
      <c r="E49" s="97"/>
      <c r="F49" s="104"/>
      <c r="G49" s="105"/>
      <c r="H49" s="106"/>
      <c r="I49" s="106"/>
      <c r="J49" s="106"/>
      <c r="K49" s="107">
        <f t="shared" si="0"/>
        <v>0</v>
      </c>
      <c r="L49" s="6"/>
      <c r="M49" s="1"/>
    </row>
    <row r="50" spans="1:13" x14ac:dyDescent="0.55000000000000004">
      <c r="A50" s="6"/>
      <c r="B50" s="97"/>
      <c r="C50" s="103"/>
      <c r="D50" s="97"/>
      <c r="E50" s="97"/>
      <c r="F50" s="104"/>
      <c r="G50" s="105"/>
      <c r="H50" s="106"/>
      <c r="I50" s="106"/>
      <c r="J50" s="106"/>
      <c r="K50" s="107">
        <f t="shared" si="0"/>
        <v>0</v>
      </c>
      <c r="L50" s="6"/>
      <c r="M50" s="1"/>
    </row>
    <row r="51" spans="1:13" x14ac:dyDescent="0.55000000000000004">
      <c r="A51" s="6"/>
      <c r="B51" s="97"/>
      <c r="C51" s="103"/>
      <c r="D51" s="97"/>
      <c r="E51" s="97"/>
      <c r="F51" s="104"/>
      <c r="G51" s="105"/>
      <c r="H51" s="106"/>
      <c r="I51" s="106"/>
      <c r="J51" s="106"/>
      <c r="K51" s="107">
        <f t="shared" si="0"/>
        <v>0</v>
      </c>
      <c r="L51" s="6"/>
      <c r="M51" s="1"/>
    </row>
    <row r="52" spans="1:13" x14ac:dyDescent="0.55000000000000004">
      <c r="A52" s="6"/>
      <c r="B52" s="97"/>
      <c r="C52" s="103"/>
      <c r="D52" s="97"/>
      <c r="E52" s="97"/>
      <c r="F52" s="104"/>
      <c r="G52" s="105"/>
      <c r="H52" s="106"/>
      <c r="I52" s="106"/>
      <c r="J52" s="106"/>
      <c r="K52" s="107">
        <f t="shared" si="0"/>
        <v>0</v>
      </c>
      <c r="L52" s="6"/>
      <c r="M52" s="1"/>
    </row>
    <row r="53" spans="1:13" x14ac:dyDescent="0.55000000000000004">
      <c r="A53" s="6"/>
      <c r="B53" s="97"/>
      <c r="C53" s="103"/>
      <c r="D53" s="97"/>
      <c r="E53" s="97"/>
      <c r="F53" s="104"/>
      <c r="G53" s="105"/>
      <c r="H53" s="106"/>
      <c r="I53" s="106"/>
      <c r="J53" s="106"/>
      <c r="K53" s="107">
        <f t="shared" si="0"/>
        <v>0</v>
      </c>
      <c r="L53" s="6"/>
      <c r="M53" s="1"/>
    </row>
    <row r="54" spans="1:13" x14ac:dyDescent="0.55000000000000004">
      <c r="A54" s="6"/>
      <c r="B54" s="97"/>
      <c r="C54" s="103"/>
      <c r="D54" s="97"/>
      <c r="E54" s="97"/>
      <c r="F54" s="104"/>
      <c r="G54" s="105"/>
      <c r="H54" s="106"/>
      <c r="I54" s="106"/>
      <c r="J54" s="106"/>
      <c r="K54" s="107">
        <f t="shared" si="0"/>
        <v>0</v>
      </c>
      <c r="L54" s="6"/>
      <c r="M54" s="1"/>
    </row>
    <row r="55" spans="1:13" x14ac:dyDescent="0.55000000000000004">
      <c r="A55" s="6"/>
      <c r="B55" s="97"/>
      <c r="C55" s="103"/>
      <c r="D55" s="97"/>
      <c r="E55" s="97"/>
      <c r="F55" s="104"/>
      <c r="G55" s="105"/>
      <c r="H55" s="106"/>
      <c r="I55" s="106"/>
      <c r="J55" s="106"/>
      <c r="K55" s="107">
        <f t="shared" si="0"/>
        <v>0</v>
      </c>
      <c r="L55" s="6"/>
      <c r="M55" s="1"/>
    </row>
    <row r="56" spans="1:13" x14ac:dyDescent="0.55000000000000004">
      <c r="A56" s="6"/>
      <c r="B56" s="97"/>
      <c r="C56" s="103"/>
      <c r="D56" s="97"/>
      <c r="E56" s="97"/>
      <c r="F56" s="104"/>
      <c r="G56" s="105"/>
      <c r="H56" s="106"/>
      <c r="I56" s="106"/>
      <c r="J56" s="106"/>
      <c r="K56" s="107">
        <f t="shared" si="0"/>
        <v>0</v>
      </c>
      <c r="L56" s="6"/>
      <c r="M56" s="1"/>
    </row>
    <row r="57" spans="1:13" x14ac:dyDescent="0.55000000000000004">
      <c r="A57" s="6"/>
      <c r="B57" s="97"/>
      <c r="C57" s="103"/>
      <c r="D57" s="97"/>
      <c r="E57" s="97"/>
      <c r="F57" s="104"/>
      <c r="G57" s="105"/>
      <c r="H57" s="106"/>
      <c r="I57" s="106"/>
      <c r="J57" s="106"/>
      <c r="K57" s="107">
        <f t="shared" si="0"/>
        <v>0</v>
      </c>
      <c r="L57" s="6"/>
      <c r="M57" s="1"/>
    </row>
    <row r="58" spans="1:13" x14ac:dyDescent="0.55000000000000004">
      <c r="A58" s="6"/>
      <c r="B58" s="97"/>
      <c r="C58" s="103"/>
      <c r="D58" s="97"/>
      <c r="E58" s="97"/>
      <c r="F58" s="104"/>
      <c r="G58" s="105"/>
      <c r="H58" s="106"/>
      <c r="I58" s="106"/>
      <c r="J58" s="106"/>
      <c r="K58" s="107">
        <f t="shared" si="0"/>
        <v>0</v>
      </c>
      <c r="L58" s="6"/>
      <c r="M58" s="1"/>
    </row>
    <row r="59" spans="1:13" x14ac:dyDescent="0.55000000000000004">
      <c r="A59" s="6"/>
      <c r="B59" s="97"/>
      <c r="C59" s="103"/>
      <c r="D59" s="97"/>
      <c r="E59" s="97"/>
      <c r="F59" s="104"/>
      <c r="G59" s="105"/>
      <c r="H59" s="106"/>
      <c r="I59" s="106"/>
      <c r="J59" s="106"/>
      <c r="K59" s="107">
        <f t="shared" si="0"/>
        <v>0</v>
      </c>
      <c r="L59" s="6"/>
      <c r="M59" s="1"/>
    </row>
    <row r="60" spans="1:13" x14ac:dyDescent="0.55000000000000004">
      <c r="A60" s="6"/>
      <c r="B60" s="97"/>
      <c r="C60" s="103"/>
      <c r="D60" s="97"/>
      <c r="E60" s="97"/>
      <c r="F60" s="104"/>
      <c r="G60" s="105"/>
      <c r="H60" s="106"/>
      <c r="I60" s="106"/>
      <c r="J60" s="106"/>
      <c r="K60" s="107">
        <f t="shared" si="0"/>
        <v>0</v>
      </c>
      <c r="L60" s="6"/>
      <c r="M60" s="1"/>
    </row>
    <row r="61" spans="1:13" x14ac:dyDescent="0.55000000000000004">
      <c r="A61" s="6"/>
      <c r="B61" s="97"/>
      <c r="C61" s="103"/>
      <c r="D61" s="97"/>
      <c r="E61" s="97"/>
      <c r="F61" s="104"/>
      <c r="G61" s="105"/>
      <c r="H61" s="106"/>
      <c r="I61" s="106"/>
      <c r="J61" s="106"/>
      <c r="K61" s="107">
        <f t="shared" si="0"/>
        <v>0</v>
      </c>
      <c r="L61" s="6"/>
      <c r="M61" s="1"/>
    </row>
    <row r="62" spans="1:13" x14ac:dyDescent="0.55000000000000004">
      <c r="A62" s="6"/>
      <c r="B62" s="97"/>
      <c r="C62" s="103"/>
      <c r="D62" s="97"/>
      <c r="E62" s="97"/>
      <c r="F62" s="104"/>
      <c r="G62" s="105"/>
      <c r="H62" s="106"/>
      <c r="I62" s="106"/>
      <c r="J62" s="106"/>
      <c r="K62" s="107">
        <f t="shared" si="0"/>
        <v>0</v>
      </c>
      <c r="L62" s="6"/>
      <c r="M62" s="1"/>
    </row>
    <row r="63" spans="1:13" x14ac:dyDescent="0.55000000000000004">
      <c r="A63" s="6"/>
      <c r="B63" s="97"/>
      <c r="C63" s="103"/>
      <c r="D63" s="97"/>
      <c r="E63" s="97"/>
      <c r="F63" s="104"/>
      <c r="G63" s="105"/>
      <c r="H63" s="106"/>
      <c r="I63" s="106"/>
      <c r="J63" s="106"/>
      <c r="K63" s="107">
        <f t="shared" si="0"/>
        <v>0</v>
      </c>
      <c r="L63" s="6"/>
      <c r="M63" s="1"/>
    </row>
    <row r="64" spans="1:13" x14ac:dyDescent="0.55000000000000004">
      <c r="A64" s="6"/>
      <c r="B64" s="97"/>
      <c r="C64" s="103"/>
      <c r="D64" s="97"/>
      <c r="E64" s="97"/>
      <c r="F64" s="104"/>
      <c r="G64" s="105"/>
      <c r="H64" s="106"/>
      <c r="I64" s="106"/>
      <c r="J64" s="106"/>
      <c r="K64" s="107">
        <f t="shared" si="0"/>
        <v>0</v>
      </c>
      <c r="L64" s="6"/>
      <c r="M64" s="1"/>
    </row>
    <row r="65" spans="1:13" x14ac:dyDescent="0.55000000000000004">
      <c r="A65" s="6"/>
      <c r="B65" s="97"/>
      <c r="C65" s="103"/>
      <c r="D65" s="97"/>
      <c r="E65" s="97"/>
      <c r="F65" s="104"/>
      <c r="G65" s="105"/>
      <c r="H65" s="106"/>
      <c r="I65" s="106"/>
      <c r="J65" s="106"/>
      <c r="K65" s="107">
        <f t="shared" si="0"/>
        <v>0</v>
      </c>
      <c r="L65" s="6"/>
      <c r="M65" s="1"/>
    </row>
    <row r="66" spans="1:13" x14ac:dyDescent="0.55000000000000004">
      <c r="A66" s="6"/>
      <c r="B66" s="97"/>
      <c r="C66" s="103"/>
      <c r="D66" s="97"/>
      <c r="E66" s="97"/>
      <c r="F66" s="104"/>
      <c r="G66" s="105"/>
      <c r="H66" s="106"/>
      <c r="I66" s="106"/>
      <c r="J66" s="106"/>
      <c r="K66" s="107">
        <f t="shared" si="0"/>
        <v>0</v>
      </c>
      <c r="L66" s="6"/>
      <c r="M66" s="1"/>
    </row>
    <row r="67" spans="1:13" x14ac:dyDescent="0.55000000000000004">
      <c r="A67" s="6"/>
      <c r="B67" s="97"/>
      <c r="C67" s="103"/>
      <c r="D67" s="97"/>
      <c r="E67" s="97"/>
      <c r="F67" s="104"/>
      <c r="G67" s="105"/>
      <c r="H67" s="106"/>
      <c r="I67" s="106"/>
      <c r="J67" s="106"/>
      <c r="K67" s="107">
        <f t="shared" si="0"/>
        <v>0</v>
      </c>
      <c r="L67" s="6"/>
      <c r="M67" s="1"/>
    </row>
    <row r="68" spans="1:13" x14ac:dyDescent="0.55000000000000004">
      <c r="A68" s="6"/>
      <c r="B68" s="97"/>
      <c r="C68" s="103"/>
      <c r="D68" s="97"/>
      <c r="E68" s="97"/>
      <c r="F68" s="104"/>
      <c r="G68" s="105"/>
      <c r="H68" s="106"/>
      <c r="I68" s="106"/>
      <c r="J68" s="106"/>
      <c r="K68" s="107">
        <f t="shared" si="0"/>
        <v>0</v>
      </c>
      <c r="L68" s="6"/>
      <c r="M68" s="1"/>
    </row>
    <row r="69" spans="1:13" x14ac:dyDescent="0.55000000000000004">
      <c r="A69" s="6"/>
      <c r="B69" s="97"/>
      <c r="C69" s="103"/>
      <c r="D69" s="97"/>
      <c r="E69" s="97"/>
      <c r="F69" s="104"/>
      <c r="G69" s="105"/>
      <c r="H69" s="106"/>
      <c r="I69" s="106"/>
      <c r="J69" s="106"/>
      <c r="K69" s="107">
        <f t="shared" ref="K69:K81" si="1">SUM(G69:J69)</f>
        <v>0</v>
      </c>
      <c r="L69" s="6"/>
      <c r="M69" s="1"/>
    </row>
    <row r="70" spans="1:13" x14ac:dyDescent="0.55000000000000004">
      <c r="A70" s="6"/>
      <c r="B70" s="97"/>
      <c r="C70" s="103"/>
      <c r="D70" s="97"/>
      <c r="E70" s="97"/>
      <c r="F70" s="104"/>
      <c r="G70" s="105"/>
      <c r="H70" s="106"/>
      <c r="I70" s="106"/>
      <c r="J70" s="106"/>
      <c r="K70" s="107">
        <f t="shared" si="1"/>
        <v>0</v>
      </c>
      <c r="L70" s="6"/>
      <c r="M70" s="1"/>
    </row>
    <row r="71" spans="1:13" x14ac:dyDescent="0.55000000000000004">
      <c r="A71" s="6"/>
      <c r="B71" s="97"/>
      <c r="C71" s="103"/>
      <c r="D71" s="97"/>
      <c r="E71" s="97"/>
      <c r="F71" s="104"/>
      <c r="G71" s="105"/>
      <c r="H71" s="106"/>
      <c r="I71" s="106"/>
      <c r="J71" s="106"/>
      <c r="K71" s="107">
        <f t="shared" si="1"/>
        <v>0</v>
      </c>
      <c r="L71" s="6"/>
      <c r="M71" s="1"/>
    </row>
    <row r="72" spans="1:13" x14ac:dyDescent="0.55000000000000004">
      <c r="A72" s="6"/>
      <c r="B72" s="97"/>
      <c r="C72" s="103"/>
      <c r="D72" s="97"/>
      <c r="E72" s="97"/>
      <c r="F72" s="104"/>
      <c r="G72" s="105"/>
      <c r="H72" s="106"/>
      <c r="I72" s="106"/>
      <c r="J72" s="106"/>
      <c r="K72" s="107">
        <f t="shared" si="1"/>
        <v>0</v>
      </c>
      <c r="L72" s="6"/>
      <c r="M72" s="1"/>
    </row>
    <row r="73" spans="1:13" x14ac:dyDescent="0.55000000000000004">
      <c r="A73" s="6"/>
      <c r="B73" s="97"/>
      <c r="C73" s="103"/>
      <c r="D73" s="97"/>
      <c r="E73" s="97"/>
      <c r="F73" s="104"/>
      <c r="G73" s="105"/>
      <c r="H73" s="106"/>
      <c r="I73" s="106"/>
      <c r="J73" s="106"/>
      <c r="K73" s="107">
        <f t="shared" si="1"/>
        <v>0</v>
      </c>
      <c r="L73" s="6"/>
      <c r="M73" s="1"/>
    </row>
    <row r="74" spans="1:13" x14ac:dyDescent="0.55000000000000004">
      <c r="A74" s="6"/>
      <c r="B74" s="97"/>
      <c r="C74" s="103"/>
      <c r="D74" s="97"/>
      <c r="E74" s="97"/>
      <c r="F74" s="104"/>
      <c r="G74" s="105"/>
      <c r="H74" s="106"/>
      <c r="I74" s="106"/>
      <c r="J74" s="106"/>
      <c r="K74" s="107">
        <f t="shared" si="1"/>
        <v>0</v>
      </c>
      <c r="L74" s="6"/>
      <c r="M74" s="1"/>
    </row>
    <row r="75" spans="1:13" x14ac:dyDescent="0.55000000000000004">
      <c r="A75" s="6"/>
      <c r="B75" s="97"/>
      <c r="C75" s="103"/>
      <c r="D75" s="97"/>
      <c r="E75" s="97"/>
      <c r="F75" s="104"/>
      <c r="G75" s="105"/>
      <c r="H75" s="106"/>
      <c r="I75" s="106"/>
      <c r="J75" s="106"/>
      <c r="K75" s="107">
        <f t="shared" si="1"/>
        <v>0</v>
      </c>
      <c r="L75" s="6"/>
      <c r="M75" s="1"/>
    </row>
    <row r="76" spans="1:13" x14ac:dyDescent="0.55000000000000004">
      <c r="A76" s="6"/>
      <c r="B76" s="97"/>
      <c r="C76" s="103"/>
      <c r="D76" s="97"/>
      <c r="E76" s="97"/>
      <c r="F76" s="104"/>
      <c r="G76" s="105"/>
      <c r="H76" s="106"/>
      <c r="I76" s="106"/>
      <c r="J76" s="106"/>
      <c r="K76" s="107">
        <f t="shared" si="1"/>
        <v>0</v>
      </c>
      <c r="L76" s="6"/>
      <c r="M76" s="1"/>
    </row>
    <row r="77" spans="1:13" x14ac:dyDescent="0.55000000000000004">
      <c r="A77" s="6"/>
      <c r="B77" s="97"/>
      <c r="C77" s="103"/>
      <c r="D77" s="97"/>
      <c r="E77" s="97"/>
      <c r="F77" s="104"/>
      <c r="G77" s="105"/>
      <c r="H77" s="106"/>
      <c r="I77" s="106"/>
      <c r="J77" s="106"/>
      <c r="K77" s="107">
        <f t="shared" si="1"/>
        <v>0</v>
      </c>
      <c r="L77" s="6"/>
      <c r="M77" s="1"/>
    </row>
    <row r="78" spans="1:13" x14ac:dyDescent="0.55000000000000004">
      <c r="A78" s="6"/>
      <c r="B78" s="97"/>
      <c r="C78" s="103"/>
      <c r="D78" s="97"/>
      <c r="E78" s="97"/>
      <c r="F78" s="104"/>
      <c r="G78" s="105"/>
      <c r="H78" s="106"/>
      <c r="I78" s="106"/>
      <c r="J78" s="106"/>
      <c r="K78" s="107">
        <f t="shared" si="1"/>
        <v>0</v>
      </c>
      <c r="L78" s="6"/>
      <c r="M78" s="1"/>
    </row>
    <row r="79" spans="1:13" x14ac:dyDescent="0.55000000000000004">
      <c r="A79" s="6"/>
      <c r="B79" s="97"/>
      <c r="C79" s="103"/>
      <c r="D79" s="97"/>
      <c r="E79" s="97"/>
      <c r="F79" s="104"/>
      <c r="G79" s="105"/>
      <c r="H79" s="106"/>
      <c r="I79" s="106"/>
      <c r="J79" s="106"/>
      <c r="K79" s="107">
        <f t="shared" si="1"/>
        <v>0</v>
      </c>
      <c r="L79" s="6"/>
      <c r="M79" s="1"/>
    </row>
    <row r="80" spans="1:13" x14ac:dyDescent="0.55000000000000004">
      <c r="A80" s="6"/>
      <c r="B80" s="97"/>
      <c r="C80" s="103"/>
      <c r="D80" s="97"/>
      <c r="E80" s="97"/>
      <c r="F80" s="104"/>
      <c r="G80" s="105"/>
      <c r="H80" s="106"/>
      <c r="I80" s="106"/>
      <c r="J80" s="106"/>
      <c r="K80" s="107">
        <f t="shared" si="1"/>
        <v>0</v>
      </c>
      <c r="L80" s="6"/>
      <c r="M80" s="1"/>
    </row>
    <row r="81" spans="1:13" x14ac:dyDescent="0.55000000000000004">
      <c r="A81" s="6"/>
      <c r="B81" s="97"/>
      <c r="C81" s="108"/>
      <c r="D81" s="97"/>
      <c r="E81" s="97"/>
      <c r="F81" s="104"/>
      <c r="G81" s="105"/>
      <c r="H81" s="106"/>
      <c r="I81" s="106"/>
      <c r="J81" s="106"/>
      <c r="K81" s="107">
        <f t="shared" si="1"/>
        <v>0</v>
      </c>
      <c r="L81" s="6"/>
      <c r="M81" s="1"/>
    </row>
    <row r="82" spans="1:13" ht="14.7" thickBot="1" x14ac:dyDescent="0.6">
      <c r="A82" s="6"/>
      <c r="B82" s="98"/>
      <c r="C82" s="109"/>
      <c r="D82" s="98"/>
      <c r="E82" s="110" t="s">
        <v>10</v>
      </c>
      <c r="F82" s="111"/>
      <c r="G82" s="112">
        <f>SUM(G4:G81)</f>
        <v>0</v>
      </c>
      <c r="H82" s="113">
        <f>SUM(H4:H81)</f>
        <v>0</v>
      </c>
      <c r="I82" s="113">
        <f>SUM(I4:I81)</f>
        <v>0</v>
      </c>
      <c r="J82" s="113">
        <f>SUM(J4:J81)</f>
        <v>0</v>
      </c>
      <c r="K82" s="114">
        <f>SUM(K4:K81)</f>
        <v>0</v>
      </c>
      <c r="L82" s="6"/>
      <c r="M82" s="1"/>
    </row>
    <row r="83" spans="1:13" ht="14.7" thickTop="1" x14ac:dyDescent="0.55000000000000004">
      <c r="A83" s="6"/>
      <c r="B83" s="7"/>
      <c r="C83" s="9"/>
      <c r="D83" s="6"/>
      <c r="E83" s="6"/>
      <c r="F83" s="8"/>
      <c r="G83" s="8"/>
      <c r="H83" s="8"/>
      <c r="I83" s="8"/>
      <c r="J83" s="8"/>
      <c r="K83" s="4"/>
      <c r="L83" s="6"/>
    </row>
    <row r="84" spans="1:13" x14ac:dyDescent="0.55000000000000004">
      <c r="A84" s="6"/>
      <c r="B84" s="5"/>
      <c r="C84" s="5"/>
      <c r="D84" s="5"/>
      <c r="E84" s="5"/>
      <c r="F84" s="5"/>
      <c r="G84" s="5"/>
      <c r="H84" s="5"/>
      <c r="I84" s="5"/>
      <c r="J84" s="5"/>
      <c r="K84" s="3"/>
      <c r="L84" s="6"/>
    </row>
    <row r="85" spans="1:13" x14ac:dyDescent="0.55000000000000004">
      <c r="A85" s="5"/>
      <c r="L85" s="5"/>
    </row>
  </sheetData>
  <mergeCells count="7">
    <mergeCell ref="K2:K3"/>
    <mergeCell ref="G2:J2"/>
    <mergeCell ref="B2:B3"/>
    <mergeCell ref="C2:C3"/>
    <mergeCell ref="D2:D3"/>
    <mergeCell ref="E2:E3"/>
    <mergeCell ref="F2:F3"/>
  </mergeCells>
  <dataValidations count="1">
    <dataValidation type="list" allowBlank="1" showInputMessage="1" showErrorMessage="1" sqref="E4:E81">
      <formula1>"High, Medium,Low"</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ProjectData</vt:lpstr>
      <vt:lpstr>UX_Activities</vt:lpstr>
      <vt:lpstr>Estimates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Weinberg</dc:creator>
  <cp:lastModifiedBy>Mark Weinberg</cp:lastModifiedBy>
  <dcterms:created xsi:type="dcterms:W3CDTF">2016-12-07T00:06:15Z</dcterms:created>
  <dcterms:modified xsi:type="dcterms:W3CDTF">2018-01-07T23:52:48Z</dcterms:modified>
</cp:coreProperties>
</file>